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S-FILES\Data_odboru\OM\04_oddělení_OPÚM\__ZAMĚSTNANCI\Novák Josef\akce_dokumentace\_lokality\Vagónka\dokumentace\___DPS\rozpočty\zadání\"/>
    </mc:Choice>
  </mc:AlternateContent>
  <xr:revisionPtr revIDLastSave="0" documentId="13_ncr:1_{4F9B63EA-1A47-46DE-B9F5-0F939A851F82}" xr6:coauthVersionLast="47" xr6:coauthVersionMax="47" xr10:uidLastSave="{00000000-0000-0000-0000-000000000000}"/>
  <bookViews>
    <workbookView xWindow="28680" yWindow="-120" windowWidth="29040" windowHeight="15720" activeTab="4" xr2:uid="{00000000-000D-0000-FFFF-FFFF00000000}"/>
  </bookViews>
  <sheets>
    <sheet name="Rekapitulace stavby" sheetId="1" r:id="rId1"/>
    <sheet name="SO 101 - Komunikace" sheetId="2" r:id="rId2"/>
    <sheet name="SO 301 - Výměna potrubí v..." sheetId="3" r:id="rId3"/>
    <sheet name="SO 401 - Veřejné osvětlení" sheetId="4" r:id="rId4"/>
    <sheet name="VON - Vedlejší a ostatní ..." sheetId="5" r:id="rId5"/>
    <sheet name="Pokyny pro vyplnění" sheetId="6" r:id="rId6"/>
  </sheets>
  <definedNames>
    <definedName name="_xlnm._FilterDatabase" localSheetId="1" hidden="1">'SO 101 - Komunikace'!$C$88:$K$420</definedName>
    <definedName name="_xlnm._FilterDatabase" localSheetId="2" hidden="1">'SO 301 - Výměna potrubí v...'!$C$85:$K$150</definedName>
    <definedName name="_xlnm._FilterDatabase" localSheetId="3" hidden="1">'SO 401 - Veřejné osvětlení'!$C$80:$K$84</definedName>
    <definedName name="_xlnm._FilterDatabase" localSheetId="4" hidden="1">'VON - Vedlejší a ostatní ...'!$C$79:$K$90</definedName>
    <definedName name="_xlnm.Print_Titles" localSheetId="0">'Rekapitulace stavby'!$52:$52</definedName>
    <definedName name="_xlnm.Print_Titles" localSheetId="1">'SO 101 - Komunikace'!$88:$88</definedName>
    <definedName name="_xlnm.Print_Titles" localSheetId="2">'SO 301 - Výměna potrubí v...'!$85:$85</definedName>
    <definedName name="_xlnm.Print_Titles" localSheetId="3">'SO 401 - Veřejné osvětlení'!$80:$80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1">'SO 101 - Komunikace'!$C$4:$J$39,'SO 101 - Komunikace'!$C$45:$J$70,'SO 101 - Komunikace'!$C$76:$K$420</definedName>
    <definedName name="_xlnm.Print_Area" localSheetId="2">'SO 301 - Výměna potrubí v...'!$C$4:$J$39,'SO 301 - Výměna potrubí v...'!$C$45:$J$67,'SO 301 - Výměna potrubí v...'!$C$73:$K$150</definedName>
    <definedName name="_xlnm.Print_Area" localSheetId="3">'SO 401 - Veřejné osvětlení'!$C$4:$J$39,'SO 401 - Veřejné osvětlení'!$C$45:$J$62,'SO 401 - Veřejné osvětlení'!$C$68:$K$84</definedName>
    <definedName name="_xlnm.Print_Area" localSheetId="4">'VON - Vedlejší a ostatní ...'!$C$4:$J$39,'VON - Vedlejší a ostatní ...'!$C$45:$J$61,'VON - Vedlejší a ostatní ...'!$C$67:$K$90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J77" i="5"/>
  <c r="J76" i="5"/>
  <c r="F76" i="5"/>
  <c r="F74" i="5"/>
  <c r="E72" i="5"/>
  <c r="J55" i="5"/>
  <c r="J54" i="5"/>
  <c r="F54" i="5"/>
  <c r="F52" i="5"/>
  <c r="E50" i="5"/>
  <c r="J18" i="5"/>
  <c r="E18" i="5"/>
  <c r="F77" i="5"/>
  <c r="J17" i="5"/>
  <c r="J12" i="5"/>
  <c r="J74" i="5"/>
  <c r="E7" i="5"/>
  <c r="E70" i="5"/>
  <c r="J37" i="4"/>
  <c r="J36" i="4"/>
  <c r="AY57" i="1"/>
  <c r="J35" i="4"/>
  <c r="AX57" i="1"/>
  <c r="BI84" i="4"/>
  <c r="BH84" i="4"/>
  <c r="BG84" i="4"/>
  <c r="BF84" i="4"/>
  <c r="T84" i="4"/>
  <c r="T83" i="4"/>
  <c r="T82" i="4"/>
  <c r="T81" i="4"/>
  <c r="R84" i="4"/>
  <c r="R83" i="4"/>
  <c r="R82" i="4"/>
  <c r="R81" i="4"/>
  <c r="P84" i="4"/>
  <c r="P83" i="4"/>
  <c r="P82" i="4"/>
  <c r="P81" i="4"/>
  <c r="AU57" i="1"/>
  <c r="J78" i="4"/>
  <c r="J77" i="4"/>
  <c r="F77" i="4"/>
  <c r="F75" i="4"/>
  <c r="E73" i="4"/>
  <c r="J55" i="4"/>
  <c r="J54" i="4"/>
  <c r="F54" i="4"/>
  <c r="F52" i="4"/>
  <c r="E50" i="4"/>
  <c r="J18" i="4"/>
  <c r="E18" i="4"/>
  <c r="F78" i="4"/>
  <c r="J17" i="4"/>
  <c r="J12" i="4"/>
  <c r="J75" i="4"/>
  <c r="E7" i="4"/>
  <c r="E71" i="4"/>
  <c r="J37" i="3"/>
  <c r="J36" i="3"/>
  <c r="AY56" i="1"/>
  <c r="J35" i="3"/>
  <c r="AX56" i="1"/>
  <c r="BI149" i="3"/>
  <c r="BH149" i="3"/>
  <c r="BG149" i="3"/>
  <c r="BF149" i="3"/>
  <c r="T149" i="3"/>
  <c r="T148" i="3"/>
  <c r="T147" i="3"/>
  <c r="R149" i="3"/>
  <c r="R148" i="3"/>
  <c r="R147" i="3"/>
  <c r="P149" i="3"/>
  <c r="P148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80" i="3"/>
  <c r="E7" i="3"/>
  <c r="E76" i="3"/>
  <c r="J37" i="2"/>
  <c r="J36" i="2"/>
  <c r="AY55" i="1"/>
  <c r="J35" i="2"/>
  <c r="AX55" i="1"/>
  <c r="BI419" i="2"/>
  <c r="BH419" i="2"/>
  <c r="BG419" i="2"/>
  <c r="BF419" i="2"/>
  <c r="T419" i="2"/>
  <c r="T418" i="2"/>
  <c r="R419" i="2"/>
  <c r="R418" i="2"/>
  <c r="P419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2" i="2"/>
  <c r="BH372" i="2"/>
  <c r="BG372" i="2"/>
  <c r="BF372" i="2"/>
  <c r="T372" i="2"/>
  <c r="R372" i="2"/>
  <c r="P372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J86" i="2"/>
  <c r="J85" i="2"/>
  <c r="F85" i="2"/>
  <c r="F83" i="2"/>
  <c r="E81" i="2"/>
  <c r="J55" i="2"/>
  <c r="J54" i="2"/>
  <c r="F54" i="2"/>
  <c r="F52" i="2"/>
  <c r="E50" i="2"/>
  <c r="J18" i="2"/>
  <c r="E18" i="2"/>
  <c r="F86" i="2"/>
  <c r="J17" i="2"/>
  <c r="J12" i="2"/>
  <c r="J83" i="2"/>
  <c r="E7" i="2"/>
  <c r="E79" i="2"/>
  <c r="L50" i="1"/>
  <c r="AM50" i="1"/>
  <c r="AM49" i="1"/>
  <c r="L49" i="1"/>
  <c r="AM47" i="1"/>
  <c r="L47" i="1"/>
  <c r="L45" i="1"/>
  <c r="L44" i="1"/>
  <c r="BK419" i="2"/>
  <c r="BK415" i="2"/>
  <c r="BK411" i="2"/>
  <c r="BK409" i="2"/>
  <c r="BK404" i="2"/>
  <c r="BK401" i="2"/>
  <c r="BK394" i="2"/>
  <c r="BK386" i="2"/>
  <c r="BK381" i="2"/>
  <c r="BK378" i="2"/>
  <c r="J365" i="2"/>
  <c r="J357" i="2"/>
  <c r="J352" i="2"/>
  <c r="J347" i="2"/>
  <c r="BK336" i="2"/>
  <c r="J327" i="2"/>
  <c r="BK319" i="2"/>
  <c r="J311" i="2"/>
  <c r="BK301" i="2"/>
  <c r="J294" i="2"/>
  <c r="BK284" i="2"/>
  <c r="J275" i="2"/>
  <c r="BK266" i="2"/>
  <c r="J256" i="2"/>
  <c r="BK240" i="2"/>
  <c r="J234" i="2"/>
  <c r="BK212" i="2"/>
  <c r="BK199" i="2"/>
  <c r="BK188" i="2"/>
  <c r="J179" i="2"/>
  <c r="J163" i="2"/>
  <c r="J156" i="2"/>
  <c r="J140" i="2"/>
  <c r="J127" i="2"/>
  <c r="BK116" i="2"/>
  <c r="J106" i="2"/>
  <c r="BK95" i="2"/>
  <c r="J145" i="3"/>
  <c r="J138" i="3"/>
  <c r="J135" i="3"/>
  <c r="BK130" i="3"/>
  <c r="BK127" i="3"/>
  <c r="BK123" i="3"/>
  <c r="J117" i="3"/>
  <c r="J108" i="3"/>
  <c r="J101" i="3"/>
  <c r="J93" i="3"/>
  <c r="F36" i="4"/>
  <c r="BC57" i="1"/>
  <c r="J410" i="2"/>
  <c r="J406" i="2"/>
  <c r="J402" i="2"/>
  <c r="J396" i="2"/>
  <c r="J391" i="2"/>
  <c r="J390" i="2"/>
  <c r="J385" i="2"/>
  <c r="J381" i="2"/>
  <c r="J378" i="2"/>
  <c r="BK365" i="2"/>
  <c r="J358" i="2"/>
  <c r="BK351" i="2"/>
  <c r="J348" i="2"/>
  <c r="BK344" i="2"/>
  <c r="J329" i="2"/>
  <c r="J320" i="2"/>
  <c r="BK309" i="2"/>
  <c r="J302" i="2"/>
  <c r="J297" i="2"/>
  <c r="BK286" i="2"/>
  <c r="J281" i="2"/>
  <c r="J266" i="2"/>
  <c r="J258" i="2"/>
  <c r="BK243" i="2"/>
  <c r="BK234" i="2"/>
  <c r="J219" i="2"/>
  <c r="BK207" i="2"/>
  <c r="J199" i="2"/>
  <c r="J191" i="2"/>
  <c r="J172" i="2"/>
  <c r="J159" i="2"/>
  <c r="BK138" i="2"/>
  <c r="BK130" i="2"/>
  <c r="J122" i="2"/>
  <c r="BK110" i="2"/>
  <c r="J102" i="2"/>
  <c r="BK145" i="3"/>
  <c r="BK138" i="3"/>
  <c r="BK133" i="3"/>
  <c r="J128" i="3"/>
  <c r="J121" i="3"/>
  <c r="J106" i="3"/>
  <c r="J96" i="3"/>
  <c r="F35" i="4"/>
  <c r="BB57" i="1"/>
  <c r="BK366" i="2"/>
  <c r="J349" i="2"/>
  <c r="BK347" i="2"/>
  <c r="BK341" i="2"/>
  <c r="BK327" i="2"/>
  <c r="BK320" i="2"/>
  <c r="BK311" i="2"/>
  <c r="J292" i="2"/>
  <c r="BK288" i="2"/>
  <c r="J284" i="2"/>
  <c r="BK278" i="2"/>
  <c r="J270" i="2"/>
  <c r="J260" i="2"/>
  <c r="J236" i="2"/>
  <c r="J226" i="2"/>
  <c r="J207" i="2"/>
  <c r="BK202" i="2"/>
  <c r="BK196" i="2"/>
  <c r="J188" i="2"/>
  <c r="BK172" i="2"/>
  <c r="J138" i="2"/>
  <c r="BK125" i="2"/>
  <c r="BK114" i="2"/>
  <c r="J110" i="2"/>
  <c r="J104" i="2"/>
  <c r="J95" i="2"/>
  <c r="BK124" i="3"/>
  <c r="BK117" i="3"/>
  <c r="BK106" i="3"/>
  <c r="BK98" i="3"/>
  <c r="J90" i="3"/>
  <c r="J34" i="4"/>
  <c r="AW57" i="1"/>
  <c r="J86" i="5"/>
  <c r="J83" i="5"/>
  <c r="BK416" i="2"/>
  <c r="BK412" i="2"/>
  <c r="BK407" i="2"/>
  <c r="BK402" i="2"/>
  <c r="BK399" i="2"/>
  <c r="BK391" i="2"/>
  <c r="BK385" i="2"/>
  <c r="BK380" i="2"/>
  <c r="J366" i="2"/>
  <c r="BK358" i="2"/>
  <c r="J351" i="2"/>
  <c r="J344" i="2"/>
  <c r="J335" i="2"/>
  <c r="BK323" i="2"/>
  <c r="BK312" i="2"/>
  <c r="BK306" i="2"/>
  <c r="BK297" i="2"/>
  <c r="BK290" i="2"/>
  <c r="J282" i="2"/>
  <c r="J262" i="2"/>
  <c r="BK250" i="2"/>
  <c r="J238" i="2"/>
  <c r="BK229" i="2"/>
  <c r="J222" i="2"/>
  <c r="J209" i="2"/>
  <c r="J196" i="2"/>
  <c r="J186" i="2"/>
  <c r="BK170" i="2"/>
  <c r="J161" i="2"/>
  <c r="J154" i="2"/>
  <c r="BK135" i="2"/>
  <c r="BK122" i="2"/>
  <c r="BK112" i="2"/>
  <c r="BK102" i="2"/>
  <c r="J149" i="3"/>
  <c r="J141" i="3"/>
  <c r="BK88" i="5"/>
  <c r="BK82" i="5"/>
  <c r="J416" i="2"/>
  <c r="J413" i="2"/>
  <c r="J411" i="2"/>
  <c r="J407" i="2"/>
  <c r="BK355" i="2"/>
  <c r="BK349" i="2"/>
  <c r="J337" i="2"/>
  <c r="BK334" i="2"/>
  <c r="BK322" i="2"/>
  <c r="BK315" i="2"/>
  <c r="J307" i="2"/>
  <c r="J301" i="2"/>
  <c r="BK292" i="2"/>
  <c r="BK282" i="2"/>
  <c r="J273" i="2"/>
  <c r="BK260" i="2"/>
  <c r="J250" i="2"/>
  <c r="BK236" i="2"/>
  <c r="BK222" i="2"/>
  <c r="BK209" i="2"/>
  <c r="J202" i="2"/>
  <c r="BK186" i="2"/>
  <c r="BK179" i="2"/>
  <c r="BK163" i="2"/>
  <c r="J144" i="2"/>
  <c r="BK127" i="2"/>
  <c r="J116" i="2"/>
  <c r="J108" i="2"/>
  <c r="BK98" i="2"/>
  <c r="BK149" i="3"/>
  <c r="BK141" i="3"/>
  <c r="BK137" i="3"/>
  <c r="J132" i="3"/>
  <c r="BK126" i="3"/>
  <c r="J112" i="3"/>
  <c r="J103" i="3"/>
  <c r="BK90" i="3"/>
  <c r="BK90" i="5"/>
  <c r="J87" i="5"/>
  <c r="BK83" i="5"/>
  <c r="J360" i="2"/>
  <c r="J355" i="2"/>
  <c r="J345" i="2"/>
  <c r="J340" i="2"/>
  <c r="BK335" i="2"/>
  <c r="J325" i="2"/>
  <c r="J319" i="2"/>
  <c r="J309" i="2"/>
  <c r="J286" i="2"/>
  <c r="BK281" i="2"/>
  <c r="BK273" i="2"/>
  <c r="BK265" i="2"/>
  <c r="BK247" i="2"/>
  <c r="J240" i="2"/>
  <c r="J229" i="2"/>
  <c r="J212" i="2"/>
  <c r="BK184" i="2"/>
  <c r="J169" i="2"/>
  <c r="BK159" i="2"/>
  <c r="BK154" i="2"/>
  <c r="BK140" i="2"/>
  <c r="J130" i="2"/>
  <c r="J119" i="2"/>
  <c r="BK100" i="2"/>
  <c r="AS54" i="1"/>
  <c r="J123" i="3"/>
  <c r="J110" i="3"/>
  <c r="BK87" i="5"/>
  <c r="BK417" i="2"/>
  <c r="BK413" i="2"/>
  <c r="BK410" i="2"/>
  <c r="BK406" i="2"/>
  <c r="BK396" i="2"/>
  <c r="BK390" i="2"/>
  <c r="BK383" i="2"/>
  <c r="BK372" i="2"/>
  <c r="J362" i="2"/>
  <c r="BK354" i="2"/>
  <c r="BK348" i="2"/>
  <c r="BK340" i="2"/>
  <c r="BK329" i="2"/>
  <c r="J322" i="2"/>
  <c r="J318" i="2"/>
  <c r="BK307" i="2"/>
  <c r="J304" i="2"/>
  <c r="BK299" i="2"/>
  <c r="J288" i="2"/>
  <c r="J278" i="2"/>
  <c r="BK270" i="2"/>
  <c r="BK258" i="2"/>
  <c r="J247" i="2"/>
  <c r="BK226" i="2"/>
  <c r="BK216" i="2"/>
  <c r="J205" i="2"/>
  <c r="J193" i="2"/>
  <c r="BK181" i="2"/>
  <c r="BK169" i="2"/>
  <c r="BK144" i="2"/>
  <c r="J133" i="2"/>
  <c r="BK119" i="2"/>
  <c r="BK108" i="2"/>
  <c r="J100" i="2"/>
  <c r="J93" i="2"/>
  <c r="J143" i="3"/>
  <c r="J137" i="3"/>
  <c r="BK132" i="3"/>
  <c r="J129" i="3"/>
  <c r="J126" i="3"/>
  <c r="BK121" i="3"/>
  <c r="BK110" i="3"/>
  <c r="BK103" i="3"/>
  <c r="BK96" i="3"/>
  <c r="BK84" i="4"/>
  <c r="BK86" i="5"/>
  <c r="J85" i="5"/>
  <c r="J84" i="5"/>
  <c r="J419" i="2"/>
  <c r="J417" i="2"/>
  <c r="J415" i="2"/>
  <c r="J412" i="2"/>
  <c r="J409" i="2"/>
  <c r="J404" i="2"/>
  <c r="J401" i="2"/>
  <c r="J399" i="2"/>
  <c r="J394" i="2"/>
  <c r="J386" i="2"/>
  <c r="J383" i="2"/>
  <c r="J380" i="2"/>
  <c r="J372" i="2"/>
  <c r="BK362" i="2"/>
  <c r="BK360" i="2"/>
  <c r="J354" i="2"/>
  <c r="BK345" i="2"/>
  <c r="J341" i="2"/>
  <c r="J336" i="2"/>
  <c r="BK325" i="2"/>
  <c r="BK318" i="2"/>
  <c r="J312" i="2"/>
  <c r="BK304" i="2"/>
  <c r="J299" i="2"/>
  <c r="J290" i="2"/>
  <c r="BK275" i="2"/>
  <c r="J265" i="2"/>
  <c r="BK253" i="2"/>
  <c r="BK238" i="2"/>
  <c r="J232" i="2"/>
  <c r="J216" i="2"/>
  <c r="BK205" i="2"/>
  <c r="BK193" i="2"/>
  <c r="J184" i="2"/>
  <c r="J170" i="2"/>
  <c r="BK148" i="2"/>
  <c r="J135" i="2"/>
  <c r="J125" i="2"/>
  <c r="J114" i="2"/>
  <c r="BK104" i="2"/>
  <c r="BK93" i="2"/>
  <c r="BK143" i="3"/>
  <c r="BK135" i="3"/>
  <c r="BK129" i="3"/>
  <c r="J124" i="3"/>
  <c r="BK108" i="3"/>
  <c r="J98" i="3"/>
  <c r="J84" i="4"/>
  <c r="J88" i="5"/>
  <c r="BK85" i="5"/>
  <c r="J82" i="5"/>
  <c r="BK357" i="2"/>
  <c r="BK352" i="2"/>
  <c r="BK337" i="2"/>
  <c r="J334" i="2"/>
  <c r="J323" i="2"/>
  <c r="J315" i="2"/>
  <c r="J306" i="2"/>
  <c r="BK302" i="2"/>
  <c r="BK294" i="2"/>
  <c r="BK262" i="2"/>
  <c r="BK256" i="2"/>
  <c r="J253" i="2"/>
  <c r="J243" i="2"/>
  <c r="BK232" i="2"/>
  <c r="BK219" i="2"/>
  <c r="BK191" i="2"/>
  <c r="J181" i="2"/>
  <c r="BK161" i="2"/>
  <c r="BK156" i="2"/>
  <c r="J148" i="2"/>
  <c r="BK133" i="2"/>
  <c r="J112" i="2"/>
  <c r="BK106" i="2"/>
  <c r="J98" i="2"/>
  <c r="J133" i="3"/>
  <c r="J130" i="3"/>
  <c r="BK128" i="3"/>
  <c r="J127" i="3"/>
  <c r="BK112" i="3"/>
  <c r="BK101" i="3"/>
  <c r="BK93" i="3"/>
  <c r="F37" i="4"/>
  <c r="BD57" i="1"/>
  <c r="J90" i="5"/>
  <c r="BK84" i="5"/>
  <c r="BK92" i="2" l="1"/>
  <c r="J92" i="2"/>
  <c r="J62" i="2"/>
  <c r="P92" i="2"/>
  <c r="R92" i="2"/>
  <c r="T92" i="2"/>
  <c r="BK121" i="2"/>
  <c r="J121" i="2"/>
  <c r="J63" i="2"/>
  <c r="P121" i="2"/>
  <c r="R121" i="2"/>
  <c r="T121" i="2"/>
  <c r="BK201" i="2"/>
  <c r="J201" i="2"/>
  <c r="J64" i="2"/>
  <c r="P201" i="2"/>
  <c r="R201" i="2"/>
  <c r="T201" i="2"/>
  <c r="BK221" i="2"/>
  <c r="J221" i="2"/>
  <c r="J65" i="2"/>
  <c r="P221" i="2"/>
  <c r="R221" i="2"/>
  <c r="T221" i="2"/>
  <c r="BK246" i="2"/>
  <c r="J246" i="2"/>
  <c r="J66" i="2"/>
  <c r="P246" i="2"/>
  <c r="R246" i="2"/>
  <c r="T246" i="2"/>
  <c r="BK277" i="2"/>
  <c r="J277" i="2"/>
  <c r="J67" i="2"/>
  <c r="P277" i="2"/>
  <c r="R277" i="2"/>
  <c r="T277" i="2"/>
  <c r="BK298" i="2"/>
  <c r="J298" i="2"/>
  <c r="J68" i="2"/>
  <c r="P298" i="2"/>
  <c r="R298" i="2"/>
  <c r="T298" i="2"/>
  <c r="BK89" i="3"/>
  <c r="J89" i="3"/>
  <c r="J62" i="3"/>
  <c r="P89" i="3"/>
  <c r="P88" i="3"/>
  <c r="R89" i="3"/>
  <c r="R88" i="3"/>
  <c r="T89" i="3"/>
  <c r="T88" i="3"/>
  <c r="BK116" i="3"/>
  <c r="J116" i="3"/>
  <c r="J64" i="3"/>
  <c r="P116" i="3"/>
  <c r="P115" i="3"/>
  <c r="R116" i="3"/>
  <c r="R115" i="3"/>
  <c r="T116" i="3"/>
  <c r="T115" i="3"/>
  <c r="BK81" i="5"/>
  <c r="J81" i="5"/>
  <c r="J60" i="5"/>
  <c r="P81" i="5"/>
  <c r="P80" i="5"/>
  <c r="AU58" i="1"/>
  <c r="R81" i="5"/>
  <c r="R80" i="5"/>
  <c r="T81" i="5"/>
  <c r="T80" i="5"/>
  <c r="BK418" i="2"/>
  <c r="J418" i="2"/>
  <c r="J69" i="2"/>
  <c r="BK148" i="3"/>
  <c r="J148" i="3"/>
  <c r="J66" i="3"/>
  <c r="BK83" i="4"/>
  <c r="J83" i="4"/>
  <c r="J61" i="4"/>
  <c r="E48" i="5"/>
  <c r="J52" i="5"/>
  <c r="F55" i="5"/>
  <c r="BE82" i="5"/>
  <c r="BE83" i="5"/>
  <c r="BE84" i="5"/>
  <c r="BE85" i="5"/>
  <c r="BE86" i="5"/>
  <c r="BE87" i="5"/>
  <c r="BE88" i="5"/>
  <c r="BE90" i="5"/>
  <c r="E48" i="4"/>
  <c r="J52" i="4"/>
  <c r="F55" i="4"/>
  <c r="BE84" i="4"/>
  <c r="E48" i="3"/>
  <c r="J52" i="3"/>
  <c r="F55" i="3"/>
  <c r="BE90" i="3"/>
  <c r="BE93" i="3"/>
  <c r="BE96" i="3"/>
  <c r="BE98" i="3"/>
  <c r="BE101" i="3"/>
  <c r="BE103" i="3"/>
  <c r="BE106" i="3"/>
  <c r="BE108" i="3"/>
  <c r="BE110" i="3"/>
  <c r="BE112" i="3"/>
  <c r="BE117" i="3"/>
  <c r="BE121" i="3"/>
  <c r="BE123" i="3"/>
  <c r="BE124" i="3"/>
  <c r="BE126" i="3"/>
  <c r="BE127" i="3"/>
  <c r="BE128" i="3"/>
  <c r="BE129" i="3"/>
  <c r="BE130" i="3"/>
  <c r="BE132" i="3"/>
  <c r="BE133" i="3"/>
  <c r="BE135" i="3"/>
  <c r="BE137" i="3"/>
  <c r="BE138" i="3"/>
  <c r="BE141" i="3"/>
  <c r="BE143" i="3"/>
  <c r="BE145" i="3"/>
  <c r="BE149" i="3"/>
  <c r="E48" i="2"/>
  <c r="J52" i="2"/>
  <c r="F55" i="2"/>
  <c r="BE93" i="2"/>
  <c r="BE95" i="2"/>
  <c r="BE98" i="2"/>
  <c r="BE100" i="2"/>
  <c r="BE102" i="2"/>
  <c r="BE104" i="2"/>
  <c r="BE106" i="2"/>
  <c r="BE108" i="2"/>
  <c r="BE110" i="2"/>
  <c r="BE112" i="2"/>
  <c r="BE114" i="2"/>
  <c r="BE116" i="2"/>
  <c r="BE119" i="2"/>
  <c r="BE122" i="2"/>
  <c r="BE125" i="2"/>
  <c r="BE127" i="2"/>
  <c r="BE130" i="2"/>
  <c r="BE133" i="2"/>
  <c r="BE135" i="2"/>
  <c r="BE138" i="2"/>
  <c r="BE140" i="2"/>
  <c r="BE144" i="2"/>
  <c r="BE148" i="2"/>
  <c r="BE154" i="2"/>
  <c r="BE156" i="2"/>
  <c r="BE159" i="2"/>
  <c r="BE161" i="2"/>
  <c r="BE163" i="2"/>
  <c r="BE169" i="2"/>
  <c r="BE170" i="2"/>
  <c r="BE172" i="2"/>
  <c r="BE179" i="2"/>
  <c r="BE181" i="2"/>
  <c r="BE184" i="2"/>
  <c r="BE186" i="2"/>
  <c r="BE188" i="2"/>
  <c r="BE191" i="2"/>
  <c r="BE193" i="2"/>
  <c r="BE196" i="2"/>
  <c r="BE199" i="2"/>
  <c r="BE202" i="2"/>
  <c r="BE205" i="2"/>
  <c r="BE207" i="2"/>
  <c r="BE209" i="2"/>
  <c r="BE212" i="2"/>
  <c r="BE216" i="2"/>
  <c r="BE219" i="2"/>
  <c r="BE222" i="2"/>
  <c r="BE226" i="2"/>
  <c r="BE229" i="2"/>
  <c r="BE232" i="2"/>
  <c r="BE234" i="2"/>
  <c r="BE236" i="2"/>
  <c r="BE238" i="2"/>
  <c r="BE240" i="2"/>
  <c r="BE243" i="2"/>
  <c r="BE247" i="2"/>
  <c r="BE250" i="2"/>
  <c r="BE253" i="2"/>
  <c r="BE256" i="2"/>
  <c r="BE258" i="2"/>
  <c r="BE260" i="2"/>
  <c r="BE262" i="2"/>
  <c r="BE265" i="2"/>
  <c r="BE266" i="2"/>
  <c r="BE270" i="2"/>
  <c r="BE273" i="2"/>
  <c r="BE275" i="2"/>
  <c r="BE278" i="2"/>
  <c r="BE281" i="2"/>
  <c r="BE282" i="2"/>
  <c r="BE284" i="2"/>
  <c r="BE286" i="2"/>
  <c r="BE288" i="2"/>
  <c r="BE290" i="2"/>
  <c r="BE292" i="2"/>
  <c r="BE294" i="2"/>
  <c r="BE297" i="2"/>
  <c r="BE299" i="2"/>
  <c r="BE301" i="2"/>
  <c r="BE302" i="2"/>
  <c r="BE304" i="2"/>
  <c r="BE306" i="2"/>
  <c r="BE307" i="2"/>
  <c r="BE309" i="2"/>
  <c r="BE311" i="2"/>
  <c r="BE312" i="2"/>
  <c r="BE315" i="2"/>
  <c r="BE318" i="2"/>
  <c r="BE319" i="2"/>
  <c r="BE320" i="2"/>
  <c r="BE322" i="2"/>
  <c r="BE323" i="2"/>
  <c r="BE325" i="2"/>
  <c r="BE327" i="2"/>
  <c r="BE329" i="2"/>
  <c r="BE334" i="2"/>
  <c r="BE335" i="2"/>
  <c r="BE336" i="2"/>
  <c r="BE337" i="2"/>
  <c r="BE340" i="2"/>
  <c r="BE341" i="2"/>
  <c r="BE344" i="2"/>
  <c r="BE345" i="2"/>
  <c r="BE347" i="2"/>
  <c r="BE348" i="2"/>
  <c r="BE349" i="2"/>
  <c r="BE351" i="2"/>
  <c r="BE352" i="2"/>
  <c r="BE354" i="2"/>
  <c r="BE355" i="2"/>
  <c r="BE357" i="2"/>
  <c r="BE358" i="2"/>
  <c r="BE360" i="2"/>
  <c r="BE362" i="2"/>
  <c r="BE365" i="2"/>
  <c r="BE366" i="2"/>
  <c r="BE372" i="2"/>
  <c r="BE378" i="2"/>
  <c r="BE380" i="2"/>
  <c r="BE381" i="2"/>
  <c r="BE383" i="2"/>
  <c r="BE385" i="2"/>
  <c r="BE386" i="2"/>
  <c r="BE390" i="2"/>
  <c r="BE391" i="2"/>
  <c r="BE394" i="2"/>
  <c r="BE396" i="2"/>
  <c r="BE399" i="2"/>
  <c r="BE401" i="2"/>
  <c r="BE402" i="2"/>
  <c r="BE404" i="2"/>
  <c r="BE406" i="2"/>
  <c r="BE407" i="2"/>
  <c r="BE409" i="2"/>
  <c r="BE410" i="2"/>
  <c r="BE411" i="2"/>
  <c r="BE412" i="2"/>
  <c r="BE413" i="2"/>
  <c r="BE415" i="2"/>
  <c r="BE416" i="2"/>
  <c r="BE417" i="2"/>
  <c r="BE419" i="2"/>
  <c r="F34" i="2"/>
  <c r="BA55" i="1"/>
  <c r="J34" i="2"/>
  <c r="AW55" i="1"/>
  <c r="F37" i="2"/>
  <c r="BD55" i="1"/>
  <c r="J34" i="3"/>
  <c r="AW56" i="1"/>
  <c r="F36" i="3"/>
  <c r="BC56" i="1"/>
  <c r="J33" i="4"/>
  <c r="AV57" i="1"/>
  <c r="AT57" i="1"/>
  <c r="F34" i="4"/>
  <c r="BA57" i="1"/>
  <c r="F34" i="5"/>
  <c r="BA58" i="1"/>
  <c r="F35" i="5"/>
  <c r="BB58" i="1"/>
  <c r="F37" i="5"/>
  <c r="BD58" i="1"/>
  <c r="F36" i="2"/>
  <c r="BC55" i="1"/>
  <c r="F35" i="2"/>
  <c r="BB55" i="1"/>
  <c r="F34" i="3"/>
  <c r="BA56" i="1"/>
  <c r="F35" i="3"/>
  <c r="BB56" i="1"/>
  <c r="F37" i="3"/>
  <c r="BD56" i="1"/>
  <c r="J34" i="5"/>
  <c r="AW58" i="1"/>
  <c r="F36" i="5"/>
  <c r="BC58" i="1"/>
  <c r="R87" i="3" l="1"/>
  <c r="R86" i="3"/>
  <c r="T87" i="3"/>
  <c r="T86" i="3"/>
  <c r="P87" i="3"/>
  <c r="P86" i="3"/>
  <c r="AU56" i="1"/>
  <c r="T91" i="2"/>
  <c r="T90" i="2"/>
  <c r="T89" i="2"/>
  <c r="R91" i="2"/>
  <c r="R90" i="2"/>
  <c r="R89" i="2"/>
  <c r="P91" i="2"/>
  <c r="P90" i="2"/>
  <c r="P89" i="2"/>
  <c r="AU55" i="1"/>
  <c r="BK91" i="2"/>
  <c r="J91" i="2"/>
  <c r="J61" i="2"/>
  <c r="BK88" i="3"/>
  <c r="J88" i="3"/>
  <c r="J61" i="3"/>
  <c r="BK115" i="3"/>
  <c r="J115" i="3"/>
  <c r="J63" i="3"/>
  <c r="BK147" i="3"/>
  <c r="J147" i="3"/>
  <c r="J65" i="3"/>
  <c r="BK82" i="4"/>
  <c r="J82" i="4"/>
  <c r="J60" i="4"/>
  <c r="BK80" i="5"/>
  <c r="J80" i="5"/>
  <c r="J59" i="5"/>
  <c r="F33" i="2"/>
  <c r="AZ55" i="1"/>
  <c r="J33" i="2"/>
  <c r="AV55" i="1"/>
  <c r="AT55" i="1"/>
  <c r="F33" i="3"/>
  <c r="AZ56" i="1"/>
  <c r="J33" i="3"/>
  <c r="AV56" i="1"/>
  <c r="AT56" i="1"/>
  <c r="F33" i="4"/>
  <c r="AZ57" i="1"/>
  <c r="F33" i="5"/>
  <c r="AZ58" i="1"/>
  <c r="J33" i="5"/>
  <c r="AV58" i="1"/>
  <c r="AT58" i="1"/>
  <c r="BD54" i="1"/>
  <c r="W33" i="1"/>
  <c r="BB54" i="1"/>
  <c r="W31" i="1"/>
  <c r="BA54" i="1"/>
  <c r="W30" i="1"/>
  <c r="BC54" i="1"/>
  <c r="W32" i="1"/>
  <c r="BK90" i="2" l="1"/>
  <c r="J90" i="2"/>
  <c r="J60" i="2"/>
  <c r="BK87" i="3"/>
  <c r="J87" i="3"/>
  <c r="J60" i="3"/>
  <c r="BK81" i="4"/>
  <c r="J81" i="4"/>
  <c r="J59" i="4"/>
  <c r="AU54" i="1"/>
  <c r="J30" i="5"/>
  <c r="AG58" i="1"/>
  <c r="AZ54" i="1"/>
  <c r="W29" i="1"/>
  <c r="AW54" i="1"/>
  <c r="AK30" i="1"/>
  <c r="AX54" i="1"/>
  <c r="AY54" i="1"/>
  <c r="J39" i="5" l="1"/>
  <c r="BK89" i="2"/>
  <c r="J89" i="2"/>
  <c r="J59" i="2"/>
  <c r="BK86" i="3"/>
  <c r="J86" i="3"/>
  <c r="J59" i="3"/>
  <c r="AN58" i="1"/>
  <c r="J30" i="4"/>
  <c r="AG57" i="1"/>
  <c r="AN57" i="1"/>
  <c r="AV54" i="1"/>
  <c r="AK29" i="1"/>
  <c r="J39" i="4" l="1"/>
  <c r="J30" i="2"/>
  <c r="AG55" i="1"/>
  <c r="J30" i="3"/>
  <c r="AG56" i="1"/>
  <c r="AT54" i="1"/>
  <c r="J39" i="2" l="1"/>
  <c r="J39" i="3"/>
  <c r="AN55" i="1"/>
  <c r="AN56" i="1"/>
  <c r="AG54" i="1"/>
  <c r="AK26" i="1"/>
  <c r="AK35" i="1" l="1"/>
  <c r="AN54" i="1"/>
</calcChain>
</file>

<file path=xl/sharedStrings.xml><?xml version="1.0" encoding="utf-8"?>
<sst xmlns="http://schemas.openxmlformats.org/spreadsheetml/2006/main" count="5016" uniqueCount="1168">
  <si>
    <t>Export Komplet</t>
  </si>
  <si>
    <t>VZ</t>
  </si>
  <si>
    <t>2.0</t>
  </si>
  <si>
    <t>ZAMOK</t>
  </si>
  <si>
    <t>False</t>
  </si>
  <si>
    <t>{432849a9-024d-47b3-ad07-950de0011393}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</si>
  <si>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</si>
  <si>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</si>
  <si>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</si>
  <si>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</si>
  <si>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</si>
  <si>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</si>
  <si>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</si>
  <si>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</si>
  <si>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PROINK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</si>
  <si>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</si>
  <si>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</si>
  <si>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Lokalita RD Nad Vagónkou</t>
  </si>
  <si>
    <t>KSO:</t>
  </si>
  <si>
    <t/>
  </si>
  <si>
    <t>CC-CZ:</t>
  </si>
  <si>
    <t>Místo:</t>
  </si>
  <si>
    <t>Karviná</t>
  </si>
  <si>
    <t>Datum:</t>
  </si>
  <si>
    <t>18. 4. 2025</t>
  </si>
  <si>
    <t>Zadavatel:</t>
  </si>
  <si>
    <t>IČ:</t>
  </si>
  <si>
    <t>00297534</t>
  </si>
  <si>
    <t>Statutární město Karviná</t>
  </si>
  <si>
    <t>DIČ:</t>
  </si>
  <si>
    <t>CZ00297534</t>
  </si>
  <si>
    <t>Účastník:</t>
  </si>
  <si>
    <t>Vyplň údaj</t>
  </si>
  <si>
    <t>Projektant:</t>
  </si>
  <si>
    <t>25900056</t>
  </si>
  <si>
    <t>PROINK s.r.o.</t>
  </si>
  <si>
    <t>CZ2590056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</si>
  <si>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</si>
  <si>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</si>
  <si>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</si>
  <si>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</si>
  <si>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</si>
  <si>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</si>
  <si>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</si>
  <si>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</si>
  <si>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</si>
  <si>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</si>
  <si>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</si>
  <si>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</si>
  <si>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</si>
  <si>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</si>
  <si>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</si>
  <si>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</si>
  <si>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</si>
  <si>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</si>
  <si>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</si>
  <si>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</si>
  <si>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</si>
  <si>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</si>
  <si>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</si>
  <si>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</si>
  <si>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</si>
  <si>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</si>
  <si>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</si>
  <si>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</si>
  <si>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</si>
  <si>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</si>
  <si>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</si>
  <si>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</si>
  <si>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</si>
  <si>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</si>
  <si>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</si>
  <si>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</si>
  <si>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</si>
  <si>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</si>
  <si>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</si>
  <si>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</si>
  <si>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</si>
  <si>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</si>
  <si>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</si>
  <si>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</si>
  <si>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</si>
  <si>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</si>
  <si>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</si>
  <si>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{ebfbbd0a-9fa3-471b-a887-73825ec7422e}</t>
  </si>
  <si>
    <t>2</t>
  </si>
  <si>
    <t>SO 301</t>
  </si>
  <si>
    <t>Výměna potrubí vodovodu</t>
  </si>
  <si>
    <t>{79206526-a279-4640-b7ca-336dfda9c604}</t>
  </si>
  <si>
    <t>SO 401</t>
  </si>
  <si>
    <t>Veřejné osvětlení</t>
  </si>
  <si>
    <t>{3aace5e8-d9fd-4ea8-a638-f34634c19702}</t>
  </si>
  <si>
    <t>VON</t>
  </si>
  <si>
    <t>Vedlejší a ostatní náklady</t>
  </si>
  <si>
    <t>{fa297b94-864f-4055-89f7-dcd01b4a55fc}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</si>
  <si>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</si>
  <si>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</si>
  <si>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</si>
  <si>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</si>
  <si>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</si>
  <si>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</si>
  <si>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</si>
  <si>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</si>
  <si>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</si>
  <si>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</si>
  <si>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13 - Zemní práce - hloubené vykopávky</t>
  </si>
  <si>
    <t xml:space="preserve">      17 - Výměna podloží tl. 300 mm</t>
  </si>
  <si>
    <t xml:space="preserve">      18 - Zemní práce - povrchové úpravy terénu</t>
  </si>
  <si>
    <t xml:space="preserve">      5 - Komunikace pozemní</t>
  </si>
  <si>
    <t xml:space="preserve">      89 - Ostatní konstrukce</t>
  </si>
  <si>
    <t xml:space="preserve">  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</si>
  <si>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</si>
  <si>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</si>
  <si>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</si>
  <si>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</si>
  <si>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</si>
  <si>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</si>
  <si>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</si>
  <si>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</si>
  <si>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</si>
  <si>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</si>
  <si>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</si>
  <si>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</si>
  <si>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</si>
  <si>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</si>
  <si>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</si>
  <si>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</si>
  <si>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</si>
  <si>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</si>
  <si>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</si>
  <si>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</si>
  <si>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</si>
  <si>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919735112</t>
  </si>
  <si>
    <t>Řezání stávajícího živičného krytu nebo podkladu hloubky přes 50 do 100 mm</t>
  </si>
  <si>
    <t>m</t>
  </si>
  <si>
    <t>CS ÚRS 2025 01</t>
  </si>
  <si>
    <t>4</t>
  </si>
  <si>
    <t>3</t>
  </si>
  <si>
    <t>908881046</t>
  </si>
  <si>
    <t>Online PSC</t>
  </si>
  <si>
    <t>https://podminky.urs.cz/item/CS_URS_2025_01/919735112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</si>
  <si>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</si>
  <si>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</si>
  <si>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m2</t>
  </si>
  <si>
    <t>CS ÚRS 2023 01</t>
  </si>
  <si>
    <t>-1504956446</t>
  </si>
  <si>
    <t>https://podminky.urs.cz/item/CS_URS_2023_01/113107342</t>
  </si>
  <si>
    <t>VV</t>
  </si>
  <si>
    <t>21+22</t>
  </si>
  <si>
    <t>184818242</t>
  </si>
  <si>
    <t>Ochrana kmene bedněním před poškozením stavebním provozem zřízení včetně odstranění výšky bednění přes 2 do 3 m průměru kmene přes 300 do 500 mm</t>
  </si>
  <si>
    <t>kus</t>
  </si>
  <si>
    <t>-1672136497</t>
  </si>
  <si>
    <t>https://podminky.urs.cz/item/CS_URS_2025_01/184818242</t>
  </si>
  <si>
    <t>919726122</t>
  </si>
  <si>
    <t>Geotextilie netkaná pro ochranu, separaci nebo filtraci měrná hmotnost přes 200 do 300 g/m2</t>
  </si>
  <si>
    <t>237184107</t>
  </si>
  <si>
    <t>https://podminky.urs.cz/item/CS_URS_2025_01/919726122</t>
  </si>
  <si>
    <t>5</t>
  </si>
  <si>
    <t>112101102</t>
  </si>
  <si>
    <t>Odstranění stromů s odřezáním kmene a s odvětvením listnatých, průměru kmene přes 300 do 500 mm</t>
  </si>
  <si>
    <t>1746066634</t>
  </si>
  <si>
    <t>https://podminky.urs.cz/item/CS_URS_2025_01/112101102</t>
  </si>
  <si>
    <t>6</t>
  </si>
  <si>
    <t>112251102</t>
  </si>
  <si>
    <t>Odstranění pařezů strojně s jejich vykopáním nebo vytrháním průměru přes 300 do 500 mm</t>
  </si>
  <si>
    <t>-276658604</t>
  </si>
  <si>
    <t>https://podminky.urs.cz/item/CS_URS_2025_01/112251102</t>
  </si>
  <si>
    <t>7</t>
  </si>
  <si>
    <t>162201402</t>
  </si>
  <si>
    <t>Vodorovné přemístění větví, kmenů nebo pařezů s naložením, složením a dopravou do 1000 m větví stromů listnatých, průměru kmene přes 300 do 500 mm</t>
  </si>
  <si>
    <t>-515602233</t>
  </si>
  <si>
    <t>https://podminky.urs.cz/item/CS_URS_2025_01/162201402</t>
  </si>
  <si>
    <t>8</t>
  </si>
  <si>
    <t>162201412</t>
  </si>
  <si>
    <t>Vodorovné přemístění větví, kmenů nebo pařezů s naložením, složením a dopravou do 1000 m kmenů stromů listnatých, průměru přes 300 do 500 mm</t>
  </si>
  <si>
    <t>597877912</t>
  </si>
  <si>
    <t>https://podminky.urs.cz/item/CS_URS_2025_01/162201412</t>
  </si>
  <si>
    <t>9</t>
  </si>
  <si>
    <t>162201422</t>
  </si>
  <si>
    <t>Vodorovné přemístění větví, kmenů nebo pařezů s naložením, složením a dopravou do 1000 m pařezů kmenů, průměru přes 300 do 500 mm</t>
  </si>
  <si>
    <t>1759506931</t>
  </si>
  <si>
    <t>https://podminky.urs.cz/item/CS_URS_2025_01/162201422</t>
  </si>
  <si>
    <t>10</t>
  </si>
  <si>
    <t>997221858</t>
  </si>
  <si>
    <t>Poplatek za uložení stavebního odpadu na recyklační skládce (skládkovné) z rostlinných pletiv zatříděného do Katalogu odpadů pod kódem 02 01 03</t>
  </si>
  <si>
    <t>t</t>
  </si>
  <si>
    <t>1018221335</t>
  </si>
  <si>
    <t>https://podminky.urs.cz/item/CS_URS_2025_01/997221858</t>
  </si>
  <si>
    <t>997221551</t>
  </si>
  <si>
    <t>Vodorovná doprava suti bez naložení, ale se složením a s hrubým urovnáním ze sypkých materiálů, na vzdálenost do 1 km</t>
  </si>
  <si>
    <t>-1441913759</t>
  </si>
  <si>
    <t>https://podminky.urs.cz/item/CS_URS_2025_01/997221551</t>
  </si>
  <si>
    <t>997221559</t>
  </si>
  <si>
    <t>Vodorovná doprava suti bez naložení, ale se složením a s hrubým urovnáním Příplatek k ceně za každý další započatý 1 km přes 1 km</t>
  </si>
  <si>
    <t>2091301006</t>
  </si>
  <si>
    <t>https://podminky.urs.cz/item/CS_URS_2025_01/997221559</t>
  </si>
  <si>
    <t>9,46*9</t>
  </si>
  <si>
    <t>13</t>
  </si>
  <si>
    <t>997221875</t>
  </si>
  <si>
    <t>Poplatek za uložení stavebního odpadu na recyklační skládce (skládkovné) asfaltového bez obsahu dehtu zatříděného do Katalogu odpadů pod kódem 17 03 02</t>
  </si>
  <si>
    <t>-2087415304</t>
  </si>
  <si>
    <t>https://podminky.urs.cz/item/CS_URS_2025_01/997221875</t>
  </si>
  <si>
    <t>Zemní práce - hloubené vykopávky</t>
  </si>
  <si>
    <t>14</t>
  </si>
  <si>
    <t>121151125</t>
  </si>
  <si>
    <t>Sejmutí ornice strojně při souvislé ploše přes 500 m2, tl. vrstvy přes 250 do 300 mm</t>
  </si>
  <si>
    <t>1709742917</t>
  </si>
  <si>
    <t>https://podminky.urs.cz/item/CS_URS_2025_01/121151125</t>
  </si>
  <si>
    <t>802+83</t>
  </si>
  <si>
    <t>15</t>
  </si>
  <si>
    <t>121151127</t>
  </si>
  <si>
    <t>Sejmutí ornice strojně při souvislé ploše přes 500 m2, tl. vrstvy přes 400 do 500 mm</t>
  </si>
  <si>
    <t>1750212960</t>
  </si>
  <si>
    <t>https://podminky.urs.cz/item/CS_URS_2025_01/121151127</t>
  </si>
  <si>
    <t>16</t>
  </si>
  <si>
    <t>171251201</t>
  </si>
  <si>
    <t>Uložení sypaniny na skládky nebo meziskládky bez hutnění s upravením uložené sypaniny do předepsaného tvaru</t>
  </si>
  <si>
    <t>m3</t>
  </si>
  <si>
    <t>272532848</t>
  </si>
  <si>
    <t>https://podminky.urs.cz/item/CS_URS_2025_01/171251201</t>
  </si>
  <si>
    <t>885*0,3+4943*0,5</t>
  </si>
  <si>
    <t>17</t>
  </si>
  <si>
    <t>181351113</t>
  </si>
  <si>
    <t>Rozprostření a urovnání ornice v rovině nebo ve svahu sklonu do 1:5 strojně při souvislé ploše přes 500 m2, tl. vrstvy do 200 mm</t>
  </si>
  <si>
    <t>-877719697</t>
  </si>
  <si>
    <t>https://podminky.urs.cz/item/CS_URS_2025_01/181351113</t>
  </si>
  <si>
    <t>P</t>
  </si>
  <si>
    <t>Poznámka k položce:_x000D_
Opětovné rozprostření ornice ZPF</t>
  </si>
  <si>
    <t>18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</si>
  <si>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</si>
  <si>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</si>
  <si>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2065237378</t>
  </si>
  <si>
    <t>https://podminky.urs.cz/item/CS_URS_2025_01/162351103</t>
  </si>
  <si>
    <t>19</t>
  </si>
  <si>
    <t>122251103</t>
  </si>
  <si>
    <t>Odkopávky a prokopávky nezapažené strojně v hornině třídy těžitelnosti I skupiny 3 přes 50 do 100 m3</t>
  </si>
  <si>
    <t>985250819</t>
  </si>
  <si>
    <t>https://podminky.urs.cz/item/CS_URS_2025_01/122251103</t>
  </si>
  <si>
    <t>81,22+68</t>
  </si>
  <si>
    <t>20</t>
  </si>
  <si>
    <t>122211101</t>
  </si>
  <si>
    <t>Odkopávky a prokopávky ručně zapažené i nezapažené v hornině třídy těžitelnosti I skupiny 3</t>
  </si>
  <si>
    <t>1569809422</t>
  </si>
  <si>
    <t>https://podminky.urs.cz/item/CS_URS_2025_01/122211101</t>
  </si>
  <si>
    <t>132251251</t>
  </si>
  <si>
    <t>Hloubení nezapažených rýh šířky přes 800 do 2 000 mm strojně s urovnáním dna do předepsaného profilu a spádu v hornině třídy těžitelnosti I skupiny 3 do 20 m3</t>
  </si>
  <si>
    <t>2112448403</t>
  </si>
  <si>
    <t>https://podminky.urs.cz/item/CS_URS_2025_01/132251251</t>
  </si>
  <si>
    <t>Poznámka k položce:_x000D_
trouba PVC</t>
  </si>
  <si>
    <t>21*1*1,2</t>
  </si>
  <si>
    <t>22</t>
  </si>
  <si>
    <t>131251104</t>
  </si>
  <si>
    <t>Hloubení nezapažených jam a zářezů strojně s urovnáním dna do předepsaného profilu a spádu v hornině třídy těžitelnosti I skupiny 3 přes 100 do 500 m3</t>
  </si>
  <si>
    <t>-771422870</t>
  </si>
  <si>
    <t>https://podminky.urs.cz/item/CS_URS_2025_01/131251104</t>
  </si>
  <si>
    <t>Poznámka k položce:_x000D_
průlehy</t>
  </si>
  <si>
    <t>60*3,5*0,35+60*2*0,35+60*5*0,4+60*4*0,4</t>
  </si>
  <si>
    <t>23</t>
  </si>
  <si>
    <t>132251104</t>
  </si>
  <si>
    <t>Hloubení nezapažených rýh šířky do 800 mm strojně s urovnáním dna do předepsaného profilu a spádu v hornině třídy těžitelnosti I skupiny 3 přes 100 m3</t>
  </si>
  <si>
    <t>339513887</t>
  </si>
  <si>
    <t>https://podminky.urs.cz/item/CS_URS_2025_01/132251104</t>
  </si>
  <si>
    <t>Poznámka k položce:_x000D_
chráničky, trativod</t>
  </si>
  <si>
    <t>(8+18)*0,6*0,6</t>
  </si>
  <si>
    <t>467*0,45*0,5</t>
  </si>
  <si>
    <t>Součet</t>
  </si>
  <si>
    <t>24</t>
  </si>
  <si>
    <t>132212131</t>
  </si>
  <si>
    <t>Hloubení nezapažených rýh šířky do 800 mm ručně s urovnáním dna do předepsaného profilu a spádu v hornině třídy těžitelnosti I skupiny 3 soudržných</t>
  </si>
  <si>
    <t>-67660709</t>
  </si>
  <si>
    <t>https://podminky.urs.cz/item/CS_URS_2023_01/132212131</t>
  </si>
  <si>
    <t>25</t>
  </si>
  <si>
    <t>133251101</t>
  </si>
  <si>
    <t>Hloubení nezapažených šachet strojně v hornině třídy těžitelnosti I skupiny 3 do 20 m3</t>
  </si>
  <si>
    <t>1529497114</t>
  </si>
  <si>
    <t>https://podminky.urs.cz/item/CS_URS_2025_01/133251101</t>
  </si>
  <si>
    <t>Poznámka k položce:_x000D_
šachty, vpust</t>
  </si>
  <si>
    <t>26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</si>
  <si>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</si>
  <si>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</si>
  <si>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-2082625273</t>
  </si>
  <si>
    <t>https://podminky.urs.cz/item/CS_URS_2025_01/171152121</t>
  </si>
  <si>
    <t>27</t>
  </si>
  <si>
    <t>M</t>
  </si>
  <si>
    <t>58981122r</t>
  </si>
  <si>
    <t>recyklát betonový frakce 0/93</t>
  </si>
  <si>
    <t>207422270</t>
  </si>
  <si>
    <t>848,81*1,8</t>
  </si>
  <si>
    <t>28</t>
  </si>
  <si>
    <t>174151101</t>
  </si>
  <si>
    <t>Zásyp sypaninou z jakékoliv horniny strojně s uložením výkopku ve vrstvách se zhutněním jam, šachet, rýh nebo kolem objektů v těchto vykopávkách</t>
  </si>
  <si>
    <t>-98903436</t>
  </si>
  <si>
    <t>https://podminky.urs.cz/item/CS_URS_2025_01/174151101</t>
  </si>
  <si>
    <t>Poznámka k položce:_x000D_
trouba PVC, šachty, vpust</t>
  </si>
  <si>
    <t>21*1*0,75</t>
  </si>
  <si>
    <t>29</t>
  </si>
  <si>
    <t>58331200</t>
  </si>
  <si>
    <t>štěrkopísek netříděný</t>
  </si>
  <si>
    <t>1169373985</t>
  </si>
  <si>
    <t>30</t>
  </si>
  <si>
    <t>58344197</t>
  </si>
  <si>
    <t>štěrkodrť frakce 0/63</t>
  </si>
  <si>
    <t>1273300493</t>
  </si>
  <si>
    <t>15,75*1,7</t>
  </si>
  <si>
    <t>31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</si>
  <si>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</si>
  <si>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</si>
  <si>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518696141</t>
  </si>
  <si>
    <t>https://podminky.urs.cz/item/CS_URS_2025_01/175151101</t>
  </si>
  <si>
    <t>Poznámka k položce:_x000D_
trativod, chránička, trouba PVC</t>
  </si>
  <si>
    <t>21*1*0,45</t>
  </si>
  <si>
    <t>32</t>
  </si>
  <si>
    <t>175151109</t>
  </si>
  <si>
    <t>Obsypání potrubí strojně Příplatek k ceně za prohození sypaniny</t>
  </si>
  <si>
    <t>1869925406</t>
  </si>
  <si>
    <t>https://podminky.urs.cz/item/CS_URS_2025_01/175151109</t>
  </si>
  <si>
    <t>33</t>
  </si>
  <si>
    <t>58343930</t>
  </si>
  <si>
    <t>kamenivo drcené hrubé frakce 16/32</t>
  </si>
  <si>
    <t>564307527</t>
  </si>
  <si>
    <t>Poznámka k položce:_x000D_
trativod</t>
  </si>
  <si>
    <t>105,075*1,6</t>
  </si>
  <si>
    <t>34</t>
  </si>
  <si>
    <t>58337310</t>
  </si>
  <si>
    <t>štěrkopísek frakce 0/4</t>
  </si>
  <si>
    <t>1592148479</t>
  </si>
  <si>
    <t>9,45*1,8</t>
  </si>
  <si>
    <t>35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</si>
  <si>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</si>
  <si>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</si>
  <si>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307805907</t>
  </si>
  <si>
    <t>https://podminky.urs.cz/item/CS_URS_2025_01/119001421</t>
  </si>
  <si>
    <t>36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</si>
  <si>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</si>
  <si>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</si>
  <si>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1895118592</t>
  </si>
  <si>
    <t>https://podminky.urs.cz/item/CS_URS_2025_01/162751117</t>
  </si>
  <si>
    <t>149,22+38+25,2+331,5+114,435+5-9,36-26</t>
  </si>
  <si>
    <t>37</t>
  </si>
  <si>
    <t>-1075013625</t>
  </si>
  <si>
    <t>38</t>
  </si>
  <si>
    <t>171201231</t>
  </si>
  <si>
    <t>Poplatek za uložení stavebního odpadu na recyklační skládce (skládkovné) zeminy a kamení zatříděného do Katalogu odpadů pod kódem 17 05 04</t>
  </si>
  <si>
    <t>13231620</t>
  </si>
  <si>
    <t>https://podminky.urs.cz/item/CS_URS_2025_01/171201231</t>
  </si>
  <si>
    <t>627,995*1,6</t>
  </si>
  <si>
    <t>39</t>
  </si>
  <si>
    <t>181951112</t>
  </si>
  <si>
    <t>Úprava pláně vyrovnáním výškových rozdílů strojně v hornině třídy těžitelnosti I, skupiny 1 až 3 se zhutněním</t>
  </si>
  <si>
    <t>-373511680</t>
  </si>
  <si>
    <t>https://podminky.urs.cz/item/CS_URS_2025_01/181951112</t>
  </si>
  <si>
    <t>2883+133+33+12</t>
  </si>
  <si>
    <t>40</t>
  </si>
  <si>
    <t>043154000</t>
  </si>
  <si>
    <t>Zkoušky hutnicí</t>
  </si>
  <si>
    <t>1024</t>
  </si>
  <si>
    <t>-2096758957</t>
  </si>
  <si>
    <t>https://podminky.urs.cz/item/CS_URS_2025_01/043154000</t>
  </si>
  <si>
    <t>Výměna podloží tl. 300 mm</t>
  </si>
  <si>
    <t>41</t>
  </si>
  <si>
    <t>122251105</t>
  </si>
  <si>
    <t>Odkopávky a prokopávky nezapažené strojně v hornině třídy těžitelnosti I skupiny 3 přes 500 do 1 000 m3</t>
  </si>
  <si>
    <t>-536597569</t>
  </si>
  <si>
    <t>https://podminky.urs.cz/item/CS_URS_2025_01/122251105</t>
  </si>
  <si>
    <t>(2883+133+33)*0,3</t>
  </si>
  <si>
    <t>42</t>
  </si>
  <si>
    <t>901120655</t>
  </si>
  <si>
    <t>43</t>
  </si>
  <si>
    <t>171251201.1</t>
  </si>
  <si>
    <t>-576910164</t>
  </si>
  <si>
    <t>https://podminky.urs.cz/item/CS_URS_2025_01/171251201.1</t>
  </si>
  <si>
    <t>44</t>
  </si>
  <si>
    <t>171201231.1</t>
  </si>
  <si>
    <t>269260483</t>
  </si>
  <si>
    <t>https://podminky.urs.cz/item/CS_URS_2025_01/171201231.1</t>
  </si>
  <si>
    <t>914,7*1,6</t>
  </si>
  <si>
    <t>45</t>
  </si>
  <si>
    <t>564951313</t>
  </si>
  <si>
    <t>Podklad nebo podsyp z betonového recyklátu s rozprostřením a zhutněním plochy přes 100 m2, po zhutnění tl. 150 mm</t>
  </si>
  <si>
    <t>1357507235</t>
  </si>
  <si>
    <t>https://podminky.urs.cz/item/CS_URS_2025_01/564951313</t>
  </si>
  <si>
    <t>Poznámka k položce:_x000D_
fr. 0-93</t>
  </si>
  <si>
    <t>2*3049</t>
  </si>
  <si>
    <t>46</t>
  </si>
  <si>
    <t>-724158881</t>
  </si>
  <si>
    <t>2883+133+33</t>
  </si>
  <si>
    <t>47</t>
  </si>
  <si>
    <t>-2072422785</t>
  </si>
  <si>
    <t>Zemní práce - povrchové úpravy terénu</t>
  </si>
  <si>
    <t>48</t>
  </si>
  <si>
    <t>181411131</t>
  </si>
  <si>
    <t>Založení trávníku na půdě předem připravené plochy do 1000 m2 výsevem včetně utažení parkového v rovině nebo na svahu do 1:5</t>
  </si>
  <si>
    <t>2127187480</t>
  </si>
  <si>
    <t>https://podminky.urs.cz/item/CS_URS_2025_01/181411131</t>
  </si>
  <si>
    <t>Poznámka k položce:_x000D_
vč. dodávky osiva a hnojení</t>
  </si>
  <si>
    <t>4021+37</t>
  </si>
  <si>
    <t>49</t>
  </si>
  <si>
    <t>182303111</t>
  </si>
  <si>
    <t>Doplnění zeminy nebo substrátu na travnatých plochách tloušťky do 50 mm v rovině nebo na svahu do 1:5</t>
  </si>
  <si>
    <t>2076374133</t>
  </si>
  <si>
    <t>https://podminky.urs.cz/item/CS_URS_2025_01/182303111</t>
  </si>
  <si>
    <t>4058*3</t>
  </si>
  <si>
    <t>50</t>
  </si>
  <si>
    <t>182251101</t>
  </si>
  <si>
    <t>Svahování trvalých svahů do projektovaných profilů strojně s potřebným přemístěním výkopku při svahování násypů v jakékoliv hornině</t>
  </si>
  <si>
    <t>378557958</t>
  </si>
  <si>
    <t>https://podminky.urs.cz/item/CS_URS_2025_01/182251101</t>
  </si>
  <si>
    <t>Poznámka k položce:_x000D_
Příkopy, průlehy</t>
  </si>
  <si>
    <t>51</t>
  </si>
  <si>
    <t>171151101</t>
  </si>
  <si>
    <t>Hutnění boků násypů z hornin soudržných a sypkých pro jakýkoliv sklon, délku a míru zhutnění svahu</t>
  </si>
  <si>
    <t>-1755988881</t>
  </si>
  <si>
    <t>https://podminky.urs.cz/item/CS_URS_2025_01/171151101</t>
  </si>
  <si>
    <t>52</t>
  </si>
  <si>
    <t>183402131</t>
  </si>
  <si>
    <t>Rozrušení půdy na hloubku přes 50 do 150 mm souvislé plochy přes 500 m2 v rovině nebo na svahu do 1:5</t>
  </si>
  <si>
    <t>191116995</t>
  </si>
  <si>
    <t>https://podminky.urs.cz/item/CS_URS_2025_01/183402131</t>
  </si>
  <si>
    <t>53</t>
  </si>
  <si>
    <t>183403114</t>
  </si>
  <si>
    <t>Obdělání půdy kultivátorováním v rovině nebo na svahu do 1:5</t>
  </si>
  <si>
    <t>-1882654474</t>
  </si>
  <si>
    <t>https://podminky.urs.cz/item/CS_URS_2025_01/183403114</t>
  </si>
  <si>
    <t>54</t>
  </si>
  <si>
    <t>183403153</t>
  </si>
  <si>
    <t>Obdělání půdy hrabáním v rovině nebo na svahu do 1:5</t>
  </si>
  <si>
    <t>312824338</t>
  </si>
  <si>
    <t>https://podminky.urs.cz/item/CS_URS_2025_01/183403153</t>
  </si>
  <si>
    <t>55</t>
  </si>
  <si>
    <t>184813511</t>
  </si>
  <si>
    <t>Chemické odplevelení půdy před založením kultury, trávníku nebo zpevněných ploch ručně o jakékoli výměře postřikem na široko v rovině nebo na svahu do 1:5</t>
  </si>
  <si>
    <t>2110007155</t>
  </si>
  <si>
    <t>https://podminky.urs.cz/item/CS_URS_2025_01/184813511</t>
  </si>
  <si>
    <t>4058*2</t>
  </si>
  <si>
    <t>56</t>
  </si>
  <si>
    <t>111151221</t>
  </si>
  <si>
    <t>Pokosení trávníku při souvislé ploše přes 1000 do 10000 m2 parkového v rovině nebo svahu do 1:5</t>
  </si>
  <si>
    <t>2066825291</t>
  </si>
  <si>
    <t>https://podminky.urs.cz/item/CS_URS_2025_01/111151221</t>
  </si>
  <si>
    <t>Komunikace pozemní</t>
  </si>
  <si>
    <t>57</t>
  </si>
  <si>
    <t>564851111</t>
  </si>
  <si>
    <t>Podklad ze štěrkodrti ŠD s rozprostřením a zhutněním plochy přes 100 m2, po zhutnění tl. 150 mm</t>
  </si>
  <si>
    <t>34759998</t>
  </si>
  <si>
    <t>https://podminky.urs.cz/item/CS_URS_2025_01/564851111</t>
  </si>
  <si>
    <t>(2883+33)*1,2</t>
  </si>
  <si>
    <t>58</t>
  </si>
  <si>
    <t>564861111</t>
  </si>
  <si>
    <t>Podklad ze štěrkodrti ŠD s rozprostřením a zhutněním plochy přes 100 m2, po zhutnění tl. 200 mm</t>
  </si>
  <si>
    <t>293388528</t>
  </si>
  <si>
    <t>https://podminky.urs.cz/item/CS_URS_2025_01/564861111</t>
  </si>
  <si>
    <t>(2883+33)*1,1</t>
  </si>
  <si>
    <t>59</t>
  </si>
  <si>
    <t>577134141</t>
  </si>
  <si>
    <t>Asfaltový beton vrstva obrusná ACO 11 (ABS) s rozprostřením a se zhutněním z modifikovaného asfaltu v pruhu šířky přes 3 m, po zhutnění tl. 40 mm</t>
  </si>
  <si>
    <t>-11446207</t>
  </si>
  <si>
    <t>https://podminky.urs.cz/item/CS_URS_2025_01/577134141</t>
  </si>
  <si>
    <t>2883+33+22+21</t>
  </si>
  <si>
    <t>60</t>
  </si>
  <si>
    <t>573211107</t>
  </si>
  <si>
    <t>Postřik spojovací PS bez posypu kamenivem z asfaltu silničního, v množství 0,30 kg/m2</t>
  </si>
  <si>
    <t>1857148592</t>
  </si>
  <si>
    <t>https://podminky.urs.cz/item/CS_URS_2025_01/573211107</t>
  </si>
  <si>
    <t>61</t>
  </si>
  <si>
    <t>565166122</t>
  </si>
  <si>
    <t>Asfaltový beton vrstva podkladní ACP 22 (obalované kamenivo hrubozrnné - OKH) s rozprostřením a zhutněním v pruhu šířky přes 3 m, po zhutnění tl. 90 mm</t>
  </si>
  <si>
    <t>1740609034</t>
  </si>
  <si>
    <t>https://podminky.urs.cz/item/CS_URS_2025_01/565166122</t>
  </si>
  <si>
    <t>62</t>
  </si>
  <si>
    <t>573111112</t>
  </si>
  <si>
    <t>Postřik infiltrační PI z asfaltu silničního s posypem kamenivem, v množství 1,00 kg/m2</t>
  </si>
  <si>
    <t>1295232870</t>
  </si>
  <si>
    <t>https://podminky.urs.cz/item/CS_URS_2025_01/573111112</t>
  </si>
  <si>
    <t>63</t>
  </si>
  <si>
    <t>569903311</t>
  </si>
  <si>
    <t>Zřízení zemních krajnic z hornin jakékoliv třídy se zhutněním</t>
  </si>
  <si>
    <t>217708758</t>
  </si>
  <si>
    <t>https://podminky.urs.cz/item/CS_URS_2025_01/569903311</t>
  </si>
  <si>
    <t>(133+12)*0,15</t>
  </si>
  <si>
    <t>64</t>
  </si>
  <si>
    <t>58981156</t>
  </si>
  <si>
    <t>recyklát asfaltový frakce 8/22 R-materiál</t>
  </si>
  <si>
    <t>-1722671668</t>
  </si>
  <si>
    <t>65</t>
  </si>
  <si>
    <t>-219967582</t>
  </si>
  <si>
    <t>60*3,5+60*2</t>
  </si>
  <si>
    <t>66</t>
  </si>
  <si>
    <t>881904532</t>
  </si>
  <si>
    <t>Poznámka k položce:_x000D_
fr. 4/8 průlehy</t>
  </si>
  <si>
    <t>67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</si>
  <si>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</si>
  <si>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</si>
  <si>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1029195086</t>
  </si>
  <si>
    <t>https://podminky.urs.cz/item/CS_URS_2025_01/919732221</t>
  </si>
  <si>
    <t>68</t>
  </si>
  <si>
    <t>1072080017</t>
  </si>
  <si>
    <t>89</t>
  </si>
  <si>
    <t>Ostatní konstrukce</t>
  </si>
  <si>
    <t>69</t>
  </si>
  <si>
    <t>895941301</t>
  </si>
  <si>
    <t>Osazení vpusti uliční z betonových dílců DN 450 dno s výtokem</t>
  </si>
  <si>
    <t>969633063</t>
  </si>
  <si>
    <t>https://podminky.urs.cz/item/CS_URS_2025_01/895941301</t>
  </si>
  <si>
    <t>Poznámka k položce:_x000D_
Vpust žlabu</t>
  </si>
  <si>
    <t>70</t>
  </si>
  <si>
    <t>59223336</t>
  </si>
  <si>
    <t>vpusť uliční DN 450 kaliště s odtokem 200mm PVC 450/370x50mm</t>
  </si>
  <si>
    <t>1118933722</t>
  </si>
  <si>
    <t>71</t>
  </si>
  <si>
    <t>894812113</t>
  </si>
  <si>
    <t>Revizní a čistící šachta z polypropylenu PP pro hladké trouby DN 315 šachtové dno (DN šachty / DN trubního vedení) DN 315/150 pravý a levý přítok</t>
  </si>
  <si>
    <t>-126876601</t>
  </si>
  <si>
    <t>https://podminky.urs.cz/item/CS_URS_2025_01/894812113</t>
  </si>
  <si>
    <t>72</t>
  </si>
  <si>
    <t>894812111</t>
  </si>
  <si>
    <t>Revizní a čistící šachta z polypropylenu PP pro hladké trouby DN 315 šachtové dno (DN šachty / DN trubního vedení) DN 315/150 přímý tok</t>
  </si>
  <si>
    <t>1027333419</t>
  </si>
  <si>
    <t>https://podminky.urs.cz/item/CS_URS_2025_01/894812111</t>
  </si>
  <si>
    <t>73</t>
  </si>
  <si>
    <t>894812112</t>
  </si>
  <si>
    <t>Revizní a čistící šachta z polypropylenu PP pro hladké trouby DN 315 šachtové dno (DN šachty / DN trubního vedení) DN 315/150 pravý nebo levý přítok</t>
  </si>
  <si>
    <t>788606032</t>
  </si>
  <si>
    <t>https://podminky.urs.cz/item/CS_URS_2025_01/894812112</t>
  </si>
  <si>
    <t>74</t>
  </si>
  <si>
    <t>894812131</t>
  </si>
  <si>
    <t>Revizní a čistící šachta z polypropylenu PP pro hladké trouby DN 315 roura šachtová korugovaná bez hrdla, světlé hloubky 1250 mm</t>
  </si>
  <si>
    <t>388878338</t>
  </si>
  <si>
    <t>https://podminky.urs.cz/item/CS_URS_2025_01/894812131</t>
  </si>
  <si>
    <t>75</t>
  </si>
  <si>
    <t>894812149</t>
  </si>
  <si>
    <t>Revizní a čistící šachta z polypropylenu PP pro hladké trouby DN 315 roura šachtová korugovaná Příplatek k cenám 2131 - 2142 za uříznutí šachtové roury</t>
  </si>
  <si>
    <t>242441965</t>
  </si>
  <si>
    <t>https://podminky.urs.cz/item/CS_URS_2025_01/894812149</t>
  </si>
  <si>
    <t>76</t>
  </si>
  <si>
    <t>894812141</t>
  </si>
  <si>
    <t>Revizní a čistící šachta z polypropylenu PP pro hladké trouby DN 315 roura šachtová korugovaná teleskopická (včetně těsnění) 375 mm</t>
  </si>
  <si>
    <t>-729210359</t>
  </si>
  <si>
    <t>https://podminky.urs.cz/item/CS_URS_2025_01/894812141</t>
  </si>
  <si>
    <t>77</t>
  </si>
  <si>
    <t>894812155</t>
  </si>
  <si>
    <t>Revizní a čistící šachta z polypropylenu PP pro hladké trouby DN 315 poklop plastový pachotěsný s madlem</t>
  </si>
  <si>
    <t>-304858216</t>
  </si>
  <si>
    <t>https://podminky.urs.cz/item/CS_URS_2025_01/894812155</t>
  </si>
  <si>
    <t>Poznámka k položce:_x000D_
3x B125 1x D400</t>
  </si>
  <si>
    <t>78</t>
  </si>
  <si>
    <t>28661800</t>
  </si>
  <si>
    <t>těsnění šachtové roury DN 315</t>
  </si>
  <si>
    <t>1280903692</t>
  </si>
  <si>
    <t>Ostatní konstrukce a práce, bourání</t>
  </si>
  <si>
    <t>79</t>
  </si>
  <si>
    <t>871313121</t>
  </si>
  <si>
    <t>Montáž kanalizačního potrubí z tvrdého PVC-U hladkého plnostěnného tuhost SN 4 DN 160</t>
  </si>
  <si>
    <t>328155765</t>
  </si>
  <si>
    <t>https://podminky.urs.cz/item/CS_URS_2025_01/871313121</t>
  </si>
  <si>
    <t>80</t>
  </si>
  <si>
    <t>28611131</t>
  </si>
  <si>
    <t>trubka kanalizační PVC DN 160x1000mm SN4</t>
  </si>
  <si>
    <t>-152136625</t>
  </si>
  <si>
    <t>141</t>
  </si>
  <si>
    <t>877350330</t>
  </si>
  <si>
    <t>Montáž tvarovek na kanalizačním plastovém potrubí z PP nebo PVC-U hladkého plnostěnného spojek nebo redukcí DN 200</t>
  </si>
  <si>
    <t>1460203689</t>
  </si>
  <si>
    <t>https://podminky.urs.cz/item/CS_URS_2025_01/877350330</t>
  </si>
  <si>
    <t>143</t>
  </si>
  <si>
    <t>877310330</t>
  </si>
  <si>
    <t>Montáž tvarovek na kanalizačním plastovém potrubí z PP nebo PVC-U hladkého plnostěnného spojek nebo redukcí DN 150</t>
  </si>
  <si>
    <t>-322355744</t>
  </si>
  <si>
    <t>https://podminky.urs.cz/item/CS_URS_2025_01/877310330</t>
  </si>
  <si>
    <t>142</t>
  </si>
  <si>
    <t>28611508</t>
  </si>
  <si>
    <t>redukce kanalizační PVC 200/160</t>
  </si>
  <si>
    <t>532008865</t>
  </si>
  <si>
    <t>81</t>
  </si>
  <si>
    <t>899722113</t>
  </si>
  <si>
    <t>Krytí potrubí z plastů výstražnou fólií z PVC šířky přes 25 do 34 cm</t>
  </si>
  <si>
    <t>-1101363957</t>
  </si>
  <si>
    <t>https://podminky.urs.cz/item/CS_URS_2025_01/899722113</t>
  </si>
  <si>
    <t>82</t>
  </si>
  <si>
    <t>212752702</t>
  </si>
  <si>
    <t>Trativody z drenážních trubek pro liniové stavby a komunikace se zřízením štěrkového lože pod trubky a s jejich obsypem v otevřeném výkopu trubka tunelová jednovrstvá PVC-U SN 4 perforace 220° DN 150</t>
  </si>
  <si>
    <t>551358304</t>
  </si>
  <si>
    <t>https://podminky.urs.cz/item/CS_URS_2025_01/212752702</t>
  </si>
  <si>
    <t>83</t>
  </si>
  <si>
    <t>28610550</t>
  </si>
  <si>
    <t>koncová zátka tunelového drenážního potrubí systému inženýrských liniových staveb DN 150</t>
  </si>
  <si>
    <t>-1474042080</t>
  </si>
  <si>
    <t>84</t>
  </si>
  <si>
    <t>919726121</t>
  </si>
  <si>
    <t>Geotextilie netkaná pro ochranu, separaci nebo filtraci měrná hmotnost do 200 g/m2</t>
  </si>
  <si>
    <t>1828937</t>
  </si>
  <si>
    <t>https://podminky.urs.cz/item/CS_URS_2025_01/919726121</t>
  </si>
  <si>
    <t>Poznámka k položce:_x000D_
Obalení drenážní rýhy+ trativodu</t>
  </si>
  <si>
    <t>85</t>
  </si>
  <si>
    <t>451573111</t>
  </si>
  <si>
    <t>Lože pod potrubí, stoky a drobné objekty v otevřeném výkopu z písku a štěrkopísku do 63 mm</t>
  </si>
  <si>
    <t>-840987569</t>
  </si>
  <si>
    <t>https://podminky.urs.cz/item/CS_URS_2025_01/451573111</t>
  </si>
  <si>
    <t>Poznámka k položce:_x000D_
Výtokové čelo</t>
  </si>
  <si>
    <t>86</t>
  </si>
  <si>
    <t>dodmtž-56</t>
  </si>
  <si>
    <t>Prefabrikované betonové výtokové čelo 600x500x400, výtok DN 150</t>
  </si>
  <si>
    <t>-408353081</t>
  </si>
  <si>
    <t>87</t>
  </si>
  <si>
    <t>59246120</t>
  </si>
  <si>
    <t>přídlažba silniční betonová 500x250mm tl 80mm</t>
  </si>
  <si>
    <t>1666324379</t>
  </si>
  <si>
    <t>88</t>
  </si>
  <si>
    <t>594511113</t>
  </si>
  <si>
    <t>Kladení dlažby z lomového kamene lomařsky upraveného v ploše vodorovné nebo ve sklonu na plocho tl. do 250 mm, bez vyplnění spár, s provedením lože tl. 50 mm z betonu</t>
  </si>
  <si>
    <t>-381665307</t>
  </si>
  <si>
    <t>https://podminky.urs.cz/item/CS_URS_2025_01/594511113</t>
  </si>
  <si>
    <t>58381086</t>
  </si>
  <si>
    <t>kámen lomový upravený štípaný (80, 40, 20 cm) pískovec</t>
  </si>
  <si>
    <t>413691481</t>
  </si>
  <si>
    <t>90</t>
  </si>
  <si>
    <t>599632111</t>
  </si>
  <si>
    <t>Vyplnění spár dlažby (přídlažby) z lomového kamene v jakémkoliv sklonu plochy a jakékoliv tloušťky cementovou maltou se zatřením</t>
  </si>
  <si>
    <t>1459338114</t>
  </si>
  <si>
    <t>https://podminky.urs.cz/item/CS_URS_2025_01/599632111</t>
  </si>
  <si>
    <t>91</t>
  </si>
  <si>
    <t>584121109</t>
  </si>
  <si>
    <t>Osazení silničních dílců ze železového betonu s podkladem z kameniva těženého do tl. 40 mm jakéhokoliv druhu a velikosti, na plochu jednotlivě přes 15 do 50 m2</t>
  </si>
  <si>
    <t>-551749068</t>
  </si>
  <si>
    <t>https://podminky.urs.cz/item/CS_URS_2025_01/584121109</t>
  </si>
  <si>
    <t>92</t>
  </si>
  <si>
    <t>59381009</t>
  </si>
  <si>
    <t>panel silniční 3,00x1,00x0,15m</t>
  </si>
  <si>
    <t>-1002278435</t>
  </si>
  <si>
    <t>7+10</t>
  </si>
  <si>
    <t>93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</si>
  <si>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</si>
  <si>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</si>
  <si>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1332879827</t>
  </si>
  <si>
    <t>https://podminky.urs.cz/item/CS_URS_2025_01/916131213</t>
  </si>
  <si>
    <t>166+106+127+177+271+2</t>
  </si>
  <si>
    <t>5+8</t>
  </si>
  <si>
    <t>94</t>
  </si>
  <si>
    <t>59217031</t>
  </si>
  <si>
    <t>obrubník silniční betonový 1000x150x250mm</t>
  </si>
  <si>
    <t>1775272759</t>
  </si>
  <si>
    <t>95</t>
  </si>
  <si>
    <t>59217026</t>
  </si>
  <si>
    <t>obrubník silniční betonový 500x150x250mm</t>
  </si>
  <si>
    <t>-1738642407</t>
  </si>
  <si>
    <t>96</t>
  </si>
  <si>
    <t>59217028</t>
  </si>
  <si>
    <t>obrubník silniční betonový nájezdový 500x150x150mm</t>
  </si>
  <si>
    <t>-81224078</t>
  </si>
  <si>
    <t>97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</si>
  <si>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</si>
  <si>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</si>
  <si>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-105607787</t>
  </si>
  <si>
    <t>https://podminky.urs.cz/item/CS_URS_2025_01/916132113</t>
  </si>
  <si>
    <t>209+69+91+16+18+14+34+147+54+4</t>
  </si>
  <si>
    <t>98</t>
  </si>
  <si>
    <t>59246121</t>
  </si>
  <si>
    <t>přídlažba silniční betonová 500x250mm tl 100mm</t>
  </si>
  <si>
    <t>-1852522087</t>
  </si>
  <si>
    <t>99</t>
  </si>
  <si>
    <t>596841220</t>
  </si>
  <si>
    <t>Kladení dlažby z betonových nebo kameninových dlaždic komunikací pro pěší s vyplněním spár a se smetením přebytečného materiálu na vzdálenost do 3 m s ložem z cementové malty tl. do 30 mm velikosti dlaždic přes 0,09 m2 do 0,25 m2, pro plochy do 50 m2</t>
  </si>
  <si>
    <t>-753976307</t>
  </si>
  <si>
    <t>https://podminky.urs.cz/item/CS_URS_2025_01/596841220</t>
  </si>
  <si>
    <t>Poznámka k položce:_x000D_
Detail snížení obrubníku</t>
  </si>
  <si>
    <t>100</t>
  </si>
  <si>
    <t>59246003</t>
  </si>
  <si>
    <t>dlažba plošná terasová betonová 500x500mm tl 50mm</t>
  </si>
  <si>
    <t>588856732</t>
  </si>
  <si>
    <t>101</t>
  </si>
  <si>
    <t>935114211</t>
  </si>
  <si>
    <t>Osazení štěrbinového odvodňovacího betonového žlabu rozměru 220x260 mm (mikroštěrbinového) bez vnitřního spádu</t>
  </si>
  <si>
    <t>-574900020</t>
  </si>
  <si>
    <t>https://podminky.urs.cz/item/CS_URS_2025_01/935114211</t>
  </si>
  <si>
    <t>102</t>
  </si>
  <si>
    <t>59221054</t>
  </si>
  <si>
    <t>trouba mikroštěrbinová s průběžnou štěrbinou betonová bez vnitřního spádu 220x260mm</t>
  </si>
  <si>
    <t>1884802769</t>
  </si>
  <si>
    <t>103</t>
  </si>
  <si>
    <t>59221012</t>
  </si>
  <si>
    <t>trouba mikroštěrbinová s přerušovanou štěrbinou betonová bez vnitřního spádu 220x260mm</t>
  </si>
  <si>
    <t>-1485435131</t>
  </si>
  <si>
    <t>104</t>
  </si>
  <si>
    <t>935114215</t>
  </si>
  <si>
    <t>Osazení štěrbinového odvodňovacího betonového žlabu rozměru 220x260 mm (mikroštěrbinového) vpusťového kompletu</t>
  </si>
  <si>
    <t>1535580457</t>
  </si>
  <si>
    <t>https://podminky.urs.cz/item/CS_URS_2025_01/935114215</t>
  </si>
  <si>
    <t>105</t>
  </si>
  <si>
    <t>59221636</t>
  </si>
  <si>
    <t>vpusťový komplet pro mikroštěrbinovou troubu 220x260x1000mm</t>
  </si>
  <si>
    <t>-400801293</t>
  </si>
  <si>
    <t>106</t>
  </si>
  <si>
    <t>935114213</t>
  </si>
  <si>
    <t>Osazení štěrbinového odvodňovacího betonového žlabu rozměru 220x260 mm (mikroštěrbinového) záslepky</t>
  </si>
  <si>
    <t>632411718</t>
  </si>
  <si>
    <t>https://podminky.urs.cz/item/CS_URS_2025_01/935114213</t>
  </si>
  <si>
    <t>107</t>
  </si>
  <si>
    <t>59221641</t>
  </si>
  <si>
    <t>záslepka pro mikroštěrbinovou troubu 220x260x120mm</t>
  </si>
  <si>
    <t>-1813685598</t>
  </si>
  <si>
    <t>108</t>
  </si>
  <si>
    <t>935114214</t>
  </si>
  <si>
    <t>Osazení štěrbinového odvodňovacího betonového žlabu rozměru 220x260 mm (mikroštěrbinového) čisticího kusu</t>
  </si>
  <si>
    <t>701342774</t>
  </si>
  <si>
    <t>https://podminky.urs.cz/item/CS_URS_2025_01/935114214</t>
  </si>
  <si>
    <t>109</t>
  </si>
  <si>
    <t>59221638</t>
  </si>
  <si>
    <t>čisticí kus pro mikroštěrbinovou troubu 220x260x1000mm</t>
  </si>
  <si>
    <t>-1339947750</t>
  </si>
  <si>
    <t>110</t>
  </si>
  <si>
    <t>dodmtž-104</t>
  </si>
  <si>
    <t>Spojovací nátěr odvodňovacího žlabu např N 1V; R 60 KM</t>
  </si>
  <si>
    <t>-1118230599</t>
  </si>
  <si>
    <t>2*215</t>
  </si>
  <si>
    <t>111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</si>
  <si>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</si>
  <si>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</si>
  <si>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-1806248233</t>
  </si>
  <si>
    <t>https://podminky.urs.cz/item/CS_URS_2025_01/919732211</t>
  </si>
  <si>
    <t>112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</si>
  <si>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</si>
  <si>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</si>
  <si>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-917441513</t>
  </si>
  <si>
    <t>https://podminky.urs.cz/item/CS_URS_2025_01/935112211</t>
  </si>
  <si>
    <t>15+20</t>
  </si>
  <si>
    <t>113</t>
  </si>
  <si>
    <t>59227029r</t>
  </si>
  <si>
    <t>žlabovka příkopová betonová 500x600x170mm</t>
  </si>
  <si>
    <t>-1416024744</t>
  </si>
  <si>
    <t>114</t>
  </si>
  <si>
    <t>275313811</t>
  </si>
  <si>
    <t>Základy z betonu prostého patky a bloky z betonu kamenem neprokládaného tř. C 25/30</t>
  </si>
  <si>
    <t>-1813888831</t>
  </si>
  <si>
    <t>https://podminky.urs.cz/item/CS_URS_2025_01/275313811</t>
  </si>
  <si>
    <t>Poznámka k položce:_x000D_
práh, základ</t>
  </si>
  <si>
    <t>0,936*0,3*0,7+1,05*0,3*0,7*2</t>
  </si>
  <si>
    <t>(4*1,2*0,7)*2</t>
  </si>
  <si>
    <t>115</t>
  </si>
  <si>
    <t>273313511</t>
  </si>
  <si>
    <t>Základy z betonu prostého desky z betonu kamenem neprokládaného tř. C 12/15</t>
  </si>
  <si>
    <t>2129220762</t>
  </si>
  <si>
    <t>https://podminky.urs.cz/item/CS_URS_2025_01/273313511</t>
  </si>
  <si>
    <t>Poznámka k položce:_x000D_
Podkladní beton</t>
  </si>
  <si>
    <t>4,5*1,7*0,1</t>
  </si>
  <si>
    <t>10*1,5*0,05</t>
  </si>
  <si>
    <t>116</t>
  </si>
  <si>
    <t>919521140</t>
  </si>
  <si>
    <t>Zřízení silničního propustku z trub betonových nebo železobetonových DN 600 mm</t>
  </si>
  <si>
    <t>102117531</t>
  </si>
  <si>
    <t>https://podminky.urs.cz/item/CS_URS_2025_01/919521140</t>
  </si>
  <si>
    <t>117</t>
  </si>
  <si>
    <t>59222001</t>
  </si>
  <si>
    <t>trouba ŽB hrdlová DN 600</t>
  </si>
  <si>
    <t>1424395570</t>
  </si>
  <si>
    <t>118</t>
  </si>
  <si>
    <t>919411141</t>
  </si>
  <si>
    <t>Čelo propustku z betonu prostého včetně římsy ŽB se zvýšenými nároky na prostředí, pro propustek z trub DN 600 až 800 mm</t>
  </si>
  <si>
    <t>-1442329720</t>
  </si>
  <si>
    <t>https://podminky.urs.cz/item/CS_URS_2025_01/919411141</t>
  </si>
  <si>
    <t>119</t>
  </si>
  <si>
    <t>317361821</t>
  </si>
  <si>
    <t>Výztuž překladů, říms, žlabů, žlabových říms, klenbových pásů z betonářské oceli 10 505 (R) nebo BSt 500</t>
  </si>
  <si>
    <t>936834004</t>
  </si>
  <si>
    <t>https://podminky.urs.cz/item/CS_URS_2025_01/317361821</t>
  </si>
  <si>
    <t>120</t>
  </si>
  <si>
    <t>dodávka-117</t>
  </si>
  <si>
    <t>Dílenská dokumentace výztuže</t>
  </si>
  <si>
    <t>732185807</t>
  </si>
  <si>
    <t>121</t>
  </si>
  <si>
    <t>919535556</t>
  </si>
  <si>
    <t>Obetonování trubního propustku betonem prostým se zvýšenými nároky na prostředí tř. C 20/25</t>
  </si>
  <si>
    <t>-1398026727</t>
  </si>
  <si>
    <t>https://podminky.urs.cz/item/CS_URS_2025_01/919535556</t>
  </si>
  <si>
    <t>Poznámka k položce:_x000D_
Betonové sedlo</t>
  </si>
  <si>
    <t>10*1,5*0,3</t>
  </si>
  <si>
    <t>122</t>
  </si>
  <si>
    <t>dodmtž-43</t>
  </si>
  <si>
    <t>Betonový podkladek</t>
  </si>
  <si>
    <t>1693914364</t>
  </si>
  <si>
    <t>123</t>
  </si>
  <si>
    <t>1335889261</t>
  </si>
  <si>
    <t>Poznámka k položce:_x000D_
zásyp propustku</t>
  </si>
  <si>
    <t>124</t>
  </si>
  <si>
    <t>174251109</t>
  </si>
  <si>
    <t>Zásyp sypaninou z jakékoliv horniny strojně Příplatek k ceně za prohození sypaniny</t>
  </si>
  <si>
    <t>821721053</t>
  </si>
  <si>
    <t>https://podminky.urs.cz/item/CS_URS_2025_01/174251109</t>
  </si>
  <si>
    <t>125</t>
  </si>
  <si>
    <t>919721122</t>
  </si>
  <si>
    <t>Geomříž pro stabilizaci podkladu tuhá dvouosá z polypropylenu podélná pevnost v tahu 30 kN/m</t>
  </si>
  <si>
    <t>-1226724619</t>
  </si>
  <si>
    <t>https://podminky.urs.cz/item/CS_URS_2025_01/919721122</t>
  </si>
  <si>
    <t>Poznámka k položce:_x000D_
propustek</t>
  </si>
  <si>
    <t>126</t>
  </si>
  <si>
    <t>594511113.1</t>
  </si>
  <si>
    <t>-1813022798</t>
  </si>
  <si>
    <t>https://podminky.urs.cz/item/CS_URS_2025_01/594511113.1</t>
  </si>
  <si>
    <t>127</t>
  </si>
  <si>
    <t>1678838040</t>
  </si>
  <si>
    <t>128</t>
  </si>
  <si>
    <t>-1383547051</t>
  </si>
  <si>
    <t>129</t>
  </si>
  <si>
    <t>914511112</t>
  </si>
  <si>
    <t>Montáž sloupku dopravních značek délky do 3,5 m do hliníkové patky pro sloupek D 60 mm</t>
  </si>
  <si>
    <t>-1375714997</t>
  </si>
  <si>
    <t>https://podminky.urs.cz/item/CS_URS_2025_01/914511112</t>
  </si>
  <si>
    <t>130</t>
  </si>
  <si>
    <t>40445225</t>
  </si>
  <si>
    <t>sloupek pro dopravní značku Zn D 60mm v 3,5m</t>
  </si>
  <si>
    <t>-1360301180</t>
  </si>
  <si>
    <t>131</t>
  </si>
  <si>
    <t>914111111</t>
  </si>
  <si>
    <t>Montáž svislé dopravní značky základní velikosti do 1 m2 objímkami na sloupky nebo konzoly</t>
  </si>
  <si>
    <t>1933344389</t>
  </si>
  <si>
    <t>https://podminky.urs.cz/item/CS_URS_2025_01/914111111</t>
  </si>
  <si>
    <t>132</t>
  </si>
  <si>
    <t>40445609</t>
  </si>
  <si>
    <t>značky upravující přednost P1, P4 900mm</t>
  </si>
  <si>
    <t>2030895422</t>
  </si>
  <si>
    <t>133</t>
  </si>
  <si>
    <t>40445612</t>
  </si>
  <si>
    <t>značky upravující přednost P2, P3, P8 750mm</t>
  </si>
  <si>
    <t>-928553814</t>
  </si>
  <si>
    <t>134</t>
  </si>
  <si>
    <t>40445620</t>
  </si>
  <si>
    <t>zákazové, příkazové dopravní značky B1-B34, C1-15 700mm</t>
  </si>
  <si>
    <t>-328132196</t>
  </si>
  <si>
    <t>135</t>
  </si>
  <si>
    <t>40445622</t>
  </si>
  <si>
    <t>informativní značky provozní IP1-IP3, IP4b-IP7, IP10a, b 750x750mm</t>
  </si>
  <si>
    <t>-1648417923</t>
  </si>
  <si>
    <t>136</t>
  </si>
  <si>
    <t>914111121</t>
  </si>
  <si>
    <t>Montáž svislé dopravní značky základní velikosti do 2 m2 objímkami na sloupky nebo konzoly</t>
  </si>
  <si>
    <t>1436917660</t>
  </si>
  <si>
    <t>https://podminky.urs.cz/item/CS_URS_2025_01/914111121</t>
  </si>
  <si>
    <t>137</t>
  </si>
  <si>
    <t>40445651</t>
  </si>
  <si>
    <t>informativní značky zónové IZ1, IZ2, IZ8, IZ9 1000x1000mm</t>
  </si>
  <si>
    <t>1892067500</t>
  </si>
  <si>
    <t>138</t>
  </si>
  <si>
    <t>dodmtž-144</t>
  </si>
  <si>
    <t>Betonové korýtko do bet. lože + výstražná fólie</t>
  </si>
  <si>
    <t>1680987767</t>
  </si>
  <si>
    <t>139</t>
  </si>
  <si>
    <t>dodmtž-109</t>
  </si>
  <si>
    <t>Dělená chránička DN 100 + výstražná folie+ rezervní prostup</t>
  </si>
  <si>
    <t>1183524004</t>
  </si>
  <si>
    <t>998</t>
  </si>
  <si>
    <t>Přesun hmot</t>
  </si>
  <si>
    <t>140</t>
  </si>
  <si>
    <t>998225111</t>
  </si>
  <si>
    <t>Přesun hmot pro komunikace s krytem z kameniva, monolitickým betonovým nebo živičným dopravní vzdálenost do 200 m jakékoliv délky objektu</t>
  </si>
  <si>
    <t>864918656</t>
  </si>
  <si>
    <t>https://podminky.urs.cz/item/CS_URS_2025_01/998225111</t>
  </si>
  <si>
    <t>SO 301 - Výměna potrubí vodovodu</t>
  </si>
  <si>
    <t xml:space="preserve">    8 - Trubní vedení</t>
  </si>
  <si>
    <t xml:space="preserve">      87 - Potrubí z trub plastických a skleněných</t>
  </si>
  <si>
    <t xml:space="preserve">    9 - Ostatní konstrukce a práce, bourání</t>
  </si>
  <si>
    <t xml:space="preserve">      99 - Přesun hmot a manipulace se sutí</t>
  </si>
  <si>
    <t>132212221</t>
  </si>
  <si>
    <t>Hloubení zapažených rýh šířky přes 800 do 2 000 mm ručně s urovnáním dna do předepsaného profilu a spádu v hornině třídy těžitelnosti I skupiny 3 soudržných</t>
  </si>
  <si>
    <t>1596900990</t>
  </si>
  <si>
    <t>https://podminky.urs.cz/item/CS_URS_2025_01/132212221</t>
  </si>
  <si>
    <t>12*0,9*2</t>
  </si>
  <si>
    <t>151811131</t>
  </si>
  <si>
    <t>Zřízení pažicích boxů pro pažení a rozepření stěn rýh podzemního vedení hloubka výkopu do 4 m, šířka do 1,2 m</t>
  </si>
  <si>
    <t>1541868072</t>
  </si>
  <si>
    <t>https://podminky.urs.cz/item/CS_URS_2025_01/151811131</t>
  </si>
  <si>
    <t>12*2*2</t>
  </si>
  <si>
    <t>151811231</t>
  </si>
  <si>
    <t>Odstranění pažicích boxů pro pažení a rozepření stěn rýh podzemního vedení hloubka výkopu do 4 m, šířka do 1,2 m</t>
  </si>
  <si>
    <t>-1386507898</t>
  </si>
  <si>
    <t>https://podminky.urs.cz/item/CS_URS_2025_01/151811231</t>
  </si>
  <si>
    <t>1190755241</t>
  </si>
  <si>
    <t>2*0,9*1,59</t>
  </si>
  <si>
    <t>1190416059</t>
  </si>
  <si>
    <t>2,862*1,6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</si>
  <si>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</si>
  <si>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1129574439</t>
  </si>
  <si>
    <t>12*0,9*0,41</t>
  </si>
  <si>
    <t>těžený žlutý písek fr. 2-4 mm</t>
  </si>
  <si>
    <t>-797724871</t>
  </si>
  <si>
    <t>4,428*1,7</t>
  </si>
  <si>
    <t>-593111575</t>
  </si>
  <si>
    <t>911301052</t>
  </si>
  <si>
    <t>1162294438</t>
  </si>
  <si>
    <t>21,6*1,6</t>
  </si>
  <si>
    <t>Trubní vedení</t>
  </si>
  <si>
    <t>Potrubí z trub plastických a skleněných</t>
  </si>
  <si>
    <t>-2047604289</t>
  </si>
  <si>
    <t>Poznámka k položce:_x000D_
těžený písek fr. 2-4 mm</t>
  </si>
  <si>
    <t>12*0,9*0,1</t>
  </si>
  <si>
    <t>871251211</t>
  </si>
  <si>
    <t>Montáž vodovodního potrubí z polyetylenu PE100 RC v otevřeném výkopu svařovaných elektrotvarovkou SDR 11/PN16 d 110 x 10,0 mm</t>
  </si>
  <si>
    <t>-2121399532</t>
  </si>
  <si>
    <t>https://podminky.urs.cz/item/CS_URS_2025_01/871251211</t>
  </si>
  <si>
    <t>28613550</t>
  </si>
  <si>
    <t>potrubí vodovodní dvouvrstvé PE100 RC SDR11 110x10mm</t>
  </si>
  <si>
    <t>-1225697622</t>
  </si>
  <si>
    <t>877251101</t>
  </si>
  <si>
    <t>Montáž tvarovek na vodovodním plastovém potrubí z polyetylenu PE 100 elektrotvarovek SDR 11/PN16 spojek, oblouků nebo redukcí d 110</t>
  </si>
  <si>
    <t>119438616</t>
  </si>
  <si>
    <t>https://podminky.urs.cz/item/CS_URS_2025_01/877251101</t>
  </si>
  <si>
    <t>28653136</t>
  </si>
  <si>
    <t>nákružek lemový PE 100 SDR11 110mm</t>
  </si>
  <si>
    <t>-113912525</t>
  </si>
  <si>
    <t>dodávka-8</t>
  </si>
  <si>
    <t>Otočná příruba PP d 110</t>
  </si>
  <si>
    <t>-1099035487</t>
  </si>
  <si>
    <t>55251308</t>
  </si>
  <si>
    <t>příruba jištěná proti posunu nástrčné hrdlo pro PE a PVC potrubí DN 100/110</t>
  </si>
  <si>
    <t>1992535798</t>
  </si>
  <si>
    <t>55251390</t>
  </si>
  <si>
    <t>spojka jištěná proti posunu nástrčné hrdlo pro PE a PVC potrubí DN 110/110</t>
  </si>
  <si>
    <t>799399058</t>
  </si>
  <si>
    <t>892273122</t>
  </si>
  <si>
    <t>Proplach a dezinfekce vodovodního potrubí DN od 80 do 125</t>
  </si>
  <si>
    <t>-1541192067</t>
  </si>
  <si>
    <t>https://podminky.urs.cz/item/CS_URS_2025_01/892273122</t>
  </si>
  <si>
    <t>dodmtž-30</t>
  </si>
  <si>
    <t>Odstavení, zprovoznění, vč odvzdušnění a odkalení vodovodních řádů, uvedení do řádného provozu</t>
  </si>
  <si>
    <t>1123495989</t>
  </si>
  <si>
    <t>892372111</t>
  </si>
  <si>
    <t>Tlakové zkoušky vodou zabezpečení konců potrubí při tlakových zkouškách DN do 300</t>
  </si>
  <si>
    <t>1679658983</t>
  </si>
  <si>
    <t>https://podminky.urs.cz/item/CS_URS_2025_01/892372111</t>
  </si>
  <si>
    <t>892271111</t>
  </si>
  <si>
    <t>Tlakové zkoušky vodou na potrubí DN 100 nebo 125</t>
  </si>
  <si>
    <t>-416264881</t>
  </si>
  <si>
    <t>https://podminky.urs.cz/item/CS_URS_2023_01/892271111</t>
  </si>
  <si>
    <t>dodávka-20</t>
  </si>
  <si>
    <t>Náhradní zásobování pitnou vodou (cisterna)</t>
  </si>
  <si>
    <t>-429537554</t>
  </si>
  <si>
    <t>899721111</t>
  </si>
  <si>
    <t>Signalizační vodič na potrubí DN do 150 mm</t>
  </si>
  <si>
    <t>-1302278</t>
  </si>
  <si>
    <t>https://podminky.urs.cz/item/CS_URS_2025_01/899721111</t>
  </si>
  <si>
    <t>2*12</t>
  </si>
  <si>
    <t>043194000</t>
  </si>
  <si>
    <t>Zkouška identifikačního kabelu</t>
  </si>
  <si>
    <t>923950595</t>
  </si>
  <si>
    <t>https://podminky.urs.cz/item/CS_URS_2025_01/043194000</t>
  </si>
  <si>
    <t>Krytí potrubí z plastů výstražnou fólií z PVC šířky 34cm</t>
  </si>
  <si>
    <t>1280123008</t>
  </si>
  <si>
    <t>dodmtž-31</t>
  </si>
  <si>
    <t>Chránička PE DN 200 s kluznými distančními sponami (DISA)</t>
  </si>
  <si>
    <t>-1487442181</t>
  </si>
  <si>
    <t>Poznámka k položce:_x000D_
Včetně zatěsnění pryžovými manžetami</t>
  </si>
  <si>
    <t>Přesun hmot a manipulace se sutí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</si>
  <si>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</si>
  <si>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</si>
  <si>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630125214</t>
  </si>
  <si>
    <t>https://podminky.urs.cz/item/CS_URS_2025_01/998276101</t>
  </si>
  <si>
    <t>SO 401 - Veřejné osvětlení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</si>
  <si>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</si>
  <si>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</si>
  <si>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</si>
  <si>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</si>
  <si>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</si>
  <si>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</si>
  <si>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-</t>
  </si>
  <si>
    <t>512</t>
  </si>
  <si>
    <t>337873888</t>
  </si>
  <si>
    <t>VON - Vedlejší a ostatní náklady</t>
  </si>
  <si>
    <t>Geodetické zaměření skutečného provedení</t>
  </si>
  <si>
    <t>-1826513964</t>
  </si>
  <si>
    <t>Vytýčení stavby</t>
  </si>
  <si>
    <t>-1428342890</t>
  </si>
  <si>
    <t>Dokumentace skutečného provedení</t>
  </si>
  <si>
    <t>-1953765740</t>
  </si>
  <si>
    <t>Geometrický plán</t>
  </si>
  <si>
    <t>-1107986695</t>
  </si>
  <si>
    <t>Projekt přechodného dopravního značení včetně odsouhlasení</t>
  </si>
  <si>
    <t>265230424</t>
  </si>
  <si>
    <t>Aktualizace dokladové části PD</t>
  </si>
  <si>
    <t>297705294</t>
  </si>
  <si>
    <t>GZS (Global zařízení staveniště)</t>
  </si>
  <si>
    <t>1945883694</t>
  </si>
  <si>
    <t>Poznámka k položce:_x000D_
Kanceláře, sklady, mobilní WC, oplocení, dočasné ochranné hrazení, BOZP,info tabule, čištění komunikací, provizorní přejezdy, přechody apod.</t>
  </si>
  <si>
    <t>Dopravní opatření - realizace (dočasné DZ po dobu stavby)</t>
  </si>
  <si>
    <t>392246734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</si>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</sst>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171152121" TargetMode="External"/><Relationship Id="rId21" Type="http://schemas.openxmlformats.org/officeDocument/2006/relationships/hyperlink" Target="https://podminky.urs.cz/item/CS_URS_2025_01/132251251" TargetMode="External"/><Relationship Id="rId42" Type="http://schemas.openxmlformats.org/officeDocument/2006/relationships/hyperlink" Target="https://podminky.urs.cz/item/CS_URS_2025_01/043154000" TargetMode="External"/><Relationship Id="rId47" Type="http://schemas.openxmlformats.org/officeDocument/2006/relationships/hyperlink" Target="https://podminky.urs.cz/item/CS_URS_2025_01/183402131" TargetMode="External"/><Relationship Id="rId63" Type="http://schemas.openxmlformats.org/officeDocument/2006/relationships/hyperlink" Target="https://podminky.urs.cz/item/CS_URS_2025_01/895941301" TargetMode="External"/><Relationship Id="rId68" Type="http://schemas.openxmlformats.org/officeDocument/2006/relationships/hyperlink" Target="https://podminky.urs.cz/item/CS_URS_2025_01/894812149" TargetMode="External"/><Relationship Id="rId84" Type="http://schemas.openxmlformats.org/officeDocument/2006/relationships/hyperlink" Target="https://podminky.urs.cz/item/CS_URS_2025_01/935114211" TargetMode="External"/><Relationship Id="rId89" Type="http://schemas.openxmlformats.org/officeDocument/2006/relationships/hyperlink" Target="https://podminky.urs.cz/item/CS_URS_2025_01/935112211" TargetMode="External"/><Relationship Id="rId16" Type="http://schemas.openxmlformats.org/officeDocument/2006/relationships/hyperlink" Target="https://podminky.urs.cz/item/CS_URS_2025_01/171251201" TargetMode="External"/><Relationship Id="rId11" Type="http://schemas.openxmlformats.org/officeDocument/2006/relationships/hyperlink" Target="https://podminky.urs.cz/item/CS_URS_2025_01/997221551" TargetMode="External"/><Relationship Id="rId32" Type="http://schemas.openxmlformats.org/officeDocument/2006/relationships/hyperlink" Target="https://podminky.urs.cz/item/CS_URS_2025_01/171251201" TargetMode="External"/><Relationship Id="rId37" Type="http://schemas.openxmlformats.org/officeDocument/2006/relationships/hyperlink" Target="https://podminky.urs.cz/item/CS_URS_2025_01/162751117" TargetMode="External"/><Relationship Id="rId53" Type="http://schemas.openxmlformats.org/officeDocument/2006/relationships/hyperlink" Target="https://podminky.urs.cz/item/CS_URS_2025_01/564861111" TargetMode="External"/><Relationship Id="rId58" Type="http://schemas.openxmlformats.org/officeDocument/2006/relationships/hyperlink" Target="https://podminky.urs.cz/item/CS_URS_2025_01/569903311" TargetMode="External"/><Relationship Id="rId74" Type="http://schemas.openxmlformats.org/officeDocument/2006/relationships/hyperlink" Target="https://podminky.urs.cz/item/CS_URS_2025_01/899722113" TargetMode="External"/><Relationship Id="rId79" Type="http://schemas.openxmlformats.org/officeDocument/2006/relationships/hyperlink" Target="https://podminky.urs.cz/item/CS_URS_2025_01/599632111" TargetMode="External"/><Relationship Id="rId102" Type="http://schemas.openxmlformats.org/officeDocument/2006/relationships/hyperlink" Target="https://podminky.urs.cz/item/CS_URS_2025_01/914111111" TargetMode="External"/><Relationship Id="rId5" Type="http://schemas.openxmlformats.org/officeDocument/2006/relationships/hyperlink" Target="https://podminky.urs.cz/item/CS_URS_2025_01/112101102" TargetMode="External"/><Relationship Id="rId90" Type="http://schemas.openxmlformats.org/officeDocument/2006/relationships/hyperlink" Target="https://podminky.urs.cz/item/CS_URS_2025_01/275313811" TargetMode="External"/><Relationship Id="rId95" Type="http://schemas.openxmlformats.org/officeDocument/2006/relationships/hyperlink" Target="https://podminky.urs.cz/item/CS_URS_2025_01/919535556" TargetMode="External"/><Relationship Id="rId22" Type="http://schemas.openxmlformats.org/officeDocument/2006/relationships/hyperlink" Target="https://podminky.urs.cz/item/CS_URS_2025_01/131251104" TargetMode="External"/><Relationship Id="rId27" Type="http://schemas.openxmlformats.org/officeDocument/2006/relationships/hyperlink" Target="https://podminky.urs.cz/item/CS_URS_2025_01/174151101" TargetMode="External"/><Relationship Id="rId43" Type="http://schemas.openxmlformats.org/officeDocument/2006/relationships/hyperlink" Target="https://podminky.urs.cz/item/CS_URS_2025_01/181411131" TargetMode="External"/><Relationship Id="rId48" Type="http://schemas.openxmlformats.org/officeDocument/2006/relationships/hyperlink" Target="https://podminky.urs.cz/item/CS_URS_2025_01/183403114" TargetMode="External"/><Relationship Id="rId64" Type="http://schemas.openxmlformats.org/officeDocument/2006/relationships/hyperlink" Target="https://podminky.urs.cz/item/CS_URS_2025_01/894812113" TargetMode="External"/><Relationship Id="rId69" Type="http://schemas.openxmlformats.org/officeDocument/2006/relationships/hyperlink" Target="https://podminky.urs.cz/item/CS_URS_2025_01/894812141" TargetMode="External"/><Relationship Id="rId80" Type="http://schemas.openxmlformats.org/officeDocument/2006/relationships/hyperlink" Target="https://podminky.urs.cz/item/CS_URS_2025_01/584121109" TargetMode="External"/><Relationship Id="rId85" Type="http://schemas.openxmlformats.org/officeDocument/2006/relationships/hyperlink" Target="https://podminky.urs.cz/item/CS_URS_2025_01/935114215" TargetMode="External"/><Relationship Id="rId12" Type="http://schemas.openxmlformats.org/officeDocument/2006/relationships/hyperlink" Target="https://podminky.urs.cz/item/CS_URS_2025_01/997221559" TargetMode="External"/><Relationship Id="rId17" Type="http://schemas.openxmlformats.org/officeDocument/2006/relationships/hyperlink" Target="https://podminky.urs.cz/item/CS_URS_2025_01/181351113" TargetMode="External"/><Relationship Id="rId33" Type="http://schemas.openxmlformats.org/officeDocument/2006/relationships/hyperlink" Target="https://podminky.urs.cz/item/CS_URS_2025_01/171201231" TargetMode="External"/><Relationship Id="rId38" Type="http://schemas.openxmlformats.org/officeDocument/2006/relationships/hyperlink" Target="https://podminky.urs.cz/item/CS_URS_2025_01/171251201.1" TargetMode="External"/><Relationship Id="rId59" Type="http://schemas.openxmlformats.org/officeDocument/2006/relationships/hyperlink" Target="https://podminky.urs.cz/item/CS_URS_2025_01/919726122" TargetMode="External"/><Relationship Id="rId103" Type="http://schemas.openxmlformats.org/officeDocument/2006/relationships/hyperlink" Target="https://podminky.urs.cz/item/CS_URS_2025_01/914111121" TargetMode="External"/><Relationship Id="rId20" Type="http://schemas.openxmlformats.org/officeDocument/2006/relationships/hyperlink" Target="https://podminky.urs.cz/item/CS_URS_2025_01/122211101" TargetMode="External"/><Relationship Id="rId41" Type="http://schemas.openxmlformats.org/officeDocument/2006/relationships/hyperlink" Target="https://podminky.urs.cz/item/CS_URS_2025_01/919726122" TargetMode="External"/><Relationship Id="rId54" Type="http://schemas.openxmlformats.org/officeDocument/2006/relationships/hyperlink" Target="https://podminky.urs.cz/item/CS_URS_2025_01/577134141" TargetMode="External"/><Relationship Id="rId62" Type="http://schemas.openxmlformats.org/officeDocument/2006/relationships/hyperlink" Target="https://podminky.urs.cz/item/CS_URS_2025_01/043154000" TargetMode="External"/><Relationship Id="rId70" Type="http://schemas.openxmlformats.org/officeDocument/2006/relationships/hyperlink" Target="https://podminky.urs.cz/item/CS_URS_2025_01/894812155" TargetMode="External"/><Relationship Id="rId75" Type="http://schemas.openxmlformats.org/officeDocument/2006/relationships/hyperlink" Target="https://podminky.urs.cz/item/CS_URS_2025_01/212752702" TargetMode="External"/><Relationship Id="rId83" Type="http://schemas.openxmlformats.org/officeDocument/2006/relationships/hyperlink" Target="https://podminky.urs.cz/item/CS_URS_2025_01/596841220" TargetMode="External"/><Relationship Id="rId88" Type="http://schemas.openxmlformats.org/officeDocument/2006/relationships/hyperlink" Target="https://podminky.urs.cz/item/CS_URS_2025_01/919732211" TargetMode="External"/><Relationship Id="rId91" Type="http://schemas.openxmlformats.org/officeDocument/2006/relationships/hyperlink" Target="https://podminky.urs.cz/item/CS_URS_2025_01/273313511" TargetMode="External"/><Relationship Id="rId96" Type="http://schemas.openxmlformats.org/officeDocument/2006/relationships/hyperlink" Target="https://podminky.urs.cz/item/CS_URS_2025_01/174151101" TargetMode="External"/><Relationship Id="rId1" Type="http://schemas.openxmlformats.org/officeDocument/2006/relationships/hyperlink" Target="https://podminky.urs.cz/item/CS_URS_2025_01/919735112" TargetMode="External"/><Relationship Id="rId6" Type="http://schemas.openxmlformats.org/officeDocument/2006/relationships/hyperlink" Target="https://podminky.urs.cz/item/CS_URS_2025_01/112251102" TargetMode="External"/><Relationship Id="rId15" Type="http://schemas.openxmlformats.org/officeDocument/2006/relationships/hyperlink" Target="https://podminky.urs.cz/item/CS_URS_2025_01/121151127" TargetMode="External"/><Relationship Id="rId23" Type="http://schemas.openxmlformats.org/officeDocument/2006/relationships/hyperlink" Target="https://podminky.urs.cz/item/CS_URS_2025_01/132251104" TargetMode="External"/><Relationship Id="rId28" Type="http://schemas.openxmlformats.org/officeDocument/2006/relationships/hyperlink" Target="https://podminky.urs.cz/item/CS_URS_2025_01/175151101" TargetMode="External"/><Relationship Id="rId36" Type="http://schemas.openxmlformats.org/officeDocument/2006/relationships/hyperlink" Target="https://podminky.urs.cz/item/CS_URS_2025_01/122251105" TargetMode="External"/><Relationship Id="rId49" Type="http://schemas.openxmlformats.org/officeDocument/2006/relationships/hyperlink" Target="https://podminky.urs.cz/item/CS_URS_2025_01/183403153" TargetMode="External"/><Relationship Id="rId57" Type="http://schemas.openxmlformats.org/officeDocument/2006/relationships/hyperlink" Target="https://podminky.urs.cz/item/CS_URS_2025_01/573111112" TargetMode="External"/><Relationship Id="rId10" Type="http://schemas.openxmlformats.org/officeDocument/2006/relationships/hyperlink" Target="https://podminky.urs.cz/item/CS_URS_2025_01/997221858" TargetMode="External"/><Relationship Id="rId31" Type="http://schemas.openxmlformats.org/officeDocument/2006/relationships/hyperlink" Target="https://podminky.urs.cz/item/CS_URS_2025_01/162751117" TargetMode="External"/><Relationship Id="rId44" Type="http://schemas.openxmlformats.org/officeDocument/2006/relationships/hyperlink" Target="https://podminky.urs.cz/item/CS_URS_2025_01/182303111" TargetMode="External"/><Relationship Id="rId52" Type="http://schemas.openxmlformats.org/officeDocument/2006/relationships/hyperlink" Target="https://podminky.urs.cz/item/CS_URS_2025_01/564851111" TargetMode="External"/><Relationship Id="rId60" Type="http://schemas.openxmlformats.org/officeDocument/2006/relationships/hyperlink" Target="https://podminky.urs.cz/item/CS_URS_2025_01/564861111" TargetMode="External"/><Relationship Id="rId65" Type="http://schemas.openxmlformats.org/officeDocument/2006/relationships/hyperlink" Target="https://podminky.urs.cz/item/CS_URS_2025_01/894812111" TargetMode="External"/><Relationship Id="rId73" Type="http://schemas.openxmlformats.org/officeDocument/2006/relationships/hyperlink" Target="https://podminky.urs.cz/item/CS_URS_2025_01/877310330" TargetMode="External"/><Relationship Id="rId78" Type="http://schemas.openxmlformats.org/officeDocument/2006/relationships/hyperlink" Target="https://podminky.urs.cz/item/CS_URS_2025_01/594511113" TargetMode="External"/><Relationship Id="rId81" Type="http://schemas.openxmlformats.org/officeDocument/2006/relationships/hyperlink" Target="https://podminky.urs.cz/item/CS_URS_2025_01/916131213" TargetMode="External"/><Relationship Id="rId86" Type="http://schemas.openxmlformats.org/officeDocument/2006/relationships/hyperlink" Target="https://podminky.urs.cz/item/CS_URS_2025_01/935114213" TargetMode="External"/><Relationship Id="rId94" Type="http://schemas.openxmlformats.org/officeDocument/2006/relationships/hyperlink" Target="https://podminky.urs.cz/item/CS_URS_2025_01/317361821" TargetMode="External"/><Relationship Id="rId99" Type="http://schemas.openxmlformats.org/officeDocument/2006/relationships/hyperlink" Target="https://podminky.urs.cz/item/CS_URS_2025_01/594511113.1" TargetMode="External"/><Relationship Id="rId101" Type="http://schemas.openxmlformats.org/officeDocument/2006/relationships/hyperlink" Target="https://podminky.urs.cz/item/CS_URS_2025_01/914511112" TargetMode="External"/><Relationship Id="rId4" Type="http://schemas.openxmlformats.org/officeDocument/2006/relationships/hyperlink" Target="https://podminky.urs.cz/item/CS_URS_2025_01/919726122" TargetMode="External"/><Relationship Id="rId9" Type="http://schemas.openxmlformats.org/officeDocument/2006/relationships/hyperlink" Target="https://podminky.urs.cz/item/CS_URS_2025_01/162201422" TargetMode="External"/><Relationship Id="rId13" Type="http://schemas.openxmlformats.org/officeDocument/2006/relationships/hyperlink" Target="https://podminky.urs.cz/item/CS_URS_2025_01/997221875" TargetMode="External"/><Relationship Id="rId18" Type="http://schemas.openxmlformats.org/officeDocument/2006/relationships/hyperlink" Target="https://podminky.urs.cz/item/CS_URS_2025_01/162351103" TargetMode="External"/><Relationship Id="rId39" Type="http://schemas.openxmlformats.org/officeDocument/2006/relationships/hyperlink" Target="https://podminky.urs.cz/item/CS_URS_2025_01/171201231.1" TargetMode="External"/><Relationship Id="rId34" Type="http://schemas.openxmlformats.org/officeDocument/2006/relationships/hyperlink" Target="https://podminky.urs.cz/item/CS_URS_2025_01/181951112" TargetMode="External"/><Relationship Id="rId50" Type="http://schemas.openxmlformats.org/officeDocument/2006/relationships/hyperlink" Target="https://podminky.urs.cz/item/CS_URS_2025_01/184813511" TargetMode="External"/><Relationship Id="rId55" Type="http://schemas.openxmlformats.org/officeDocument/2006/relationships/hyperlink" Target="https://podminky.urs.cz/item/CS_URS_2025_01/573211107" TargetMode="External"/><Relationship Id="rId76" Type="http://schemas.openxmlformats.org/officeDocument/2006/relationships/hyperlink" Target="https://podminky.urs.cz/item/CS_URS_2025_01/919726121" TargetMode="External"/><Relationship Id="rId97" Type="http://schemas.openxmlformats.org/officeDocument/2006/relationships/hyperlink" Target="https://podminky.urs.cz/item/CS_URS_2025_01/174251109" TargetMode="External"/><Relationship Id="rId104" Type="http://schemas.openxmlformats.org/officeDocument/2006/relationships/hyperlink" Target="https://podminky.urs.cz/item/CS_URS_2025_01/998225111" TargetMode="External"/><Relationship Id="rId7" Type="http://schemas.openxmlformats.org/officeDocument/2006/relationships/hyperlink" Target="https://podminky.urs.cz/item/CS_URS_2025_01/162201402" TargetMode="External"/><Relationship Id="rId71" Type="http://schemas.openxmlformats.org/officeDocument/2006/relationships/hyperlink" Target="https://podminky.urs.cz/item/CS_URS_2025_01/871313121" TargetMode="External"/><Relationship Id="rId92" Type="http://schemas.openxmlformats.org/officeDocument/2006/relationships/hyperlink" Target="https://podminky.urs.cz/item/CS_URS_2025_01/919521140" TargetMode="External"/><Relationship Id="rId2" Type="http://schemas.openxmlformats.org/officeDocument/2006/relationships/hyperlink" Target="https://podminky.urs.cz/item/CS_URS_2023_01/113107342" TargetMode="External"/><Relationship Id="rId29" Type="http://schemas.openxmlformats.org/officeDocument/2006/relationships/hyperlink" Target="https://podminky.urs.cz/item/CS_URS_2025_01/175151109" TargetMode="External"/><Relationship Id="rId24" Type="http://schemas.openxmlformats.org/officeDocument/2006/relationships/hyperlink" Target="https://podminky.urs.cz/item/CS_URS_2023_01/132212131" TargetMode="External"/><Relationship Id="rId40" Type="http://schemas.openxmlformats.org/officeDocument/2006/relationships/hyperlink" Target="https://podminky.urs.cz/item/CS_URS_2025_01/564951313" TargetMode="External"/><Relationship Id="rId45" Type="http://schemas.openxmlformats.org/officeDocument/2006/relationships/hyperlink" Target="https://podminky.urs.cz/item/CS_URS_2025_01/182251101" TargetMode="External"/><Relationship Id="rId66" Type="http://schemas.openxmlformats.org/officeDocument/2006/relationships/hyperlink" Target="https://podminky.urs.cz/item/CS_URS_2025_01/894812112" TargetMode="External"/><Relationship Id="rId87" Type="http://schemas.openxmlformats.org/officeDocument/2006/relationships/hyperlink" Target="https://podminky.urs.cz/item/CS_URS_2025_01/935114214" TargetMode="External"/><Relationship Id="rId61" Type="http://schemas.openxmlformats.org/officeDocument/2006/relationships/hyperlink" Target="https://podminky.urs.cz/item/CS_URS_2025_01/919732221" TargetMode="External"/><Relationship Id="rId82" Type="http://schemas.openxmlformats.org/officeDocument/2006/relationships/hyperlink" Target="https://podminky.urs.cz/item/CS_URS_2025_01/916132113" TargetMode="External"/><Relationship Id="rId19" Type="http://schemas.openxmlformats.org/officeDocument/2006/relationships/hyperlink" Target="https://podminky.urs.cz/item/CS_URS_2025_01/122251103" TargetMode="External"/><Relationship Id="rId14" Type="http://schemas.openxmlformats.org/officeDocument/2006/relationships/hyperlink" Target="https://podminky.urs.cz/item/CS_URS_2025_01/121151125" TargetMode="External"/><Relationship Id="rId30" Type="http://schemas.openxmlformats.org/officeDocument/2006/relationships/hyperlink" Target="https://podminky.urs.cz/item/CS_URS_2025_01/119001421" TargetMode="External"/><Relationship Id="rId35" Type="http://schemas.openxmlformats.org/officeDocument/2006/relationships/hyperlink" Target="https://podminky.urs.cz/item/CS_URS_2025_01/043154000" TargetMode="External"/><Relationship Id="rId56" Type="http://schemas.openxmlformats.org/officeDocument/2006/relationships/hyperlink" Target="https://podminky.urs.cz/item/CS_URS_2025_01/565166122" TargetMode="External"/><Relationship Id="rId77" Type="http://schemas.openxmlformats.org/officeDocument/2006/relationships/hyperlink" Target="https://podminky.urs.cz/item/CS_URS_2025_01/451573111" TargetMode="External"/><Relationship Id="rId100" Type="http://schemas.openxmlformats.org/officeDocument/2006/relationships/hyperlink" Target="https://podminky.urs.cz/item/CS_URS_2025_01/599632111" TargetMode="External"/><Relationship Id="rId105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162201412" TargetMode="External"/><Relationship Id="rId51" Type="http://schemas.openxmlformats.org/officeDocument/2006/relationships/hyperlink" Target="https://podminky.urs.cz/item/CS_URS_2025_01/111151221" TargetMode="External"/><Relationship Id="rId72" Type="http://schemas.openxmlformats.org/officeDocument/2006/relationships/hyperlink" Target="https://podminky.urs.cz/item/CS_URS_2025_01/877350330" TargetMode="External"/><Relationship Id="rId93" Type="http://schemas.openxmlformats.org/officeDocument/2006/relationships/hyperlink" Target="https://podminky.urs.cz/item/CS_URS_2025_01/919411141" TargetMode="External"/><Relationship Id="rId98" Type="http://schemas.openxmlformats.org/officeDocument/2006/relationships/hyperlink" Target="https://podminky.urs.cz/item/CS_URS_2025_01/919721122" TargetMode="External"/><Relationship Id="rId3" Type="http://schemas.openxmlformats.org/officeDocument/2006/relationships/hyperlink" Target="https://podminky.urs.cz/item/CS_URS_2025_01/184818242" TargetMode="External"/><Relationship Id="rId25" Type="http://schemas.openxmlformats.org/officeDocument/2006/relationships/hyperlink" Target="https://podminky.urs.cz/item/CS_URS_2025_01/133251101" TargetMode="External"/><Relationship Id="rId46" Type="http://schemas.openxmlformats.org/officeDocument/2006/relationships/hyperlink" Target="https://podminky.urs.cz/item/CS_URS_2025_01/171151101" TargetMode="External"/><Relationship Id="rId67" Type="http://schemas.openxmlformats.org/officeDocument/2006/relationships/hyperlink" Target="https://podminky.urs.cz/item/CS_URS_2025_01/89481213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71201231" TargetMode="External"/><Relationship Id="rId13" Type="http://schemas.openxmlformats.org/officeDocument/2006/relationships/hyperlink" Target="https://podminky.urs.cz/item/CS_URS_2025_01/892372111" TargetMode="External"/><Relationship Id="rId18" Type="http://schemas.openxmlformats.org/officeDocument/2006/relationships/hyperlink" Target="https://podminky.urs.cz/item/CS_URS_2025_01/998276101" TargetMode="External"/><Relationship Id="rId3" Type="http://schemas.openxmlformats.org/officeDocument/2006/relationships/hyperlink" Target="https://podminky.urs.cz/item/CS_URS_2025_01/151811231" TargetMode="External"/><Relationship Id="rId7" Type="http://schemas.openxmlformats.org/officeDocument/2006/relationships/hyperlink" Target="https://podminky.urs.cz/item/CS_URS_2025_01/171251201" TargetMode="External"/><Relationship Id="rId12" Type="http://schemas.openxmlformats.org/officeDocument/2006/relationships/hyperlink" Target="https://podminky.urs.cz/item/CS_URS_2025_01/892273122" TargetMode="External"/><Relationship Id="rId17" Type="http://schemas.openxmlformats.org/officeDocument/2006/relationships/hyperlink" Target="https://podminky.urs.cz/item/CS_URS_2025_01/899722113" TargetMode="External"/><Relationship Id="rId2" Type="http://schemas.openxmlformats.org/officeDocument/2006/relationships/hyperlink" Target="https://podminky.urs.cz/item/CS_URS_2025_01/151811131" TargetMode="External"/><Relationship Id="rId16" Type="http://schemas.openxmlformats.org/officeDocument/2006/relationships/hyperlink" Target="https://podminky.urs.cz/item/CS_URS_2025_01/043194000" TargetMode="External"/><Relationship Id="rId1" Type="http://schemas.openxmlformats.org/officeDocument/2006/relationships/hyperlink" Target="https://podminky.urs.cz/item/CS_URS_2025_01/132212221" TargetMode="External"/><Relationship Id="rId6" Type="http://schemas.openxmlformats.org/officeDocument/2006/relationships/hyperlink" Target="https://podminky.urs.cz/item/CS_URS_2025_01/162751117" TargetMode="External"/><Relationship Id="rId11" Type="http://schemas.openxmlformats.org/officeDocument/2006/relationships/hyperlink" Target="https://podminky.urs.cz/item/CS_URS_2025_01/877251101" TargetMode="External"/><Relationship Id="rId5" Type="http://schemas.openxmlformats.org/officeDocument/2006/relationships/hyperlink" Target="https://podminky.urs.cz/item/CS_URS_2025_01/175151101" TargetMode="External"/><Relationship Id="rId15" Type="http://schemas.openxmlformats.org/officeDocument/2006/relationships/hyperlink" Target="https://podminky.urs.cz/item/CS_URS_2025_01/899721111" TargetMode="External"/><Relationship Id="rId10" Type="http://schemas.openxmlformats.org/officeDocument/2006/relationships/hyperlink" Target="https://podminky.urs.cz/item/CS_URS_2025_01/871251211" TargetMode="External"/><Relationship Id="rId19" Type="http://schemas.openxmlformats.org/officeDocument/2006/relationships/drawing" Target="../drawings/drawing3.xml"/><Relationship Id="rId4" Type="http://schemas.openxmlformats.org/officeDocument/2006/relationships/hyperlink" Target="https://podminky.urs.cz/item/CS_URS_2025_01/174151101" TargetMode="External"/><Relationship Id="rId9" Type="http://schemas.openxmlformats.org/officeDocument/2006/relationships/hyperlink" Target="https://podminky.urs.cz/item/CS_URS_2025_01/451573111" TargetMode="External"/><Relationship Id="rId14" Type="http://schemas.openxmlformats.org/officeDocument/2006/relationships/hyperlink" Target="https://podminky.urs.cz/item/CS_URS_2023_01/89227111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opLeftCell="A44" workbookViewId="0">
      <selection activeCell="BE5" sqref="BE5:BE3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4" t="s">
        <v>14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3"/>
      <c r="AQ5" s="23"/>
      <c r="AR5" s="21"/>
      <c r="BE5" s="34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6" t="s">
        <v>17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3"/>
      <c r="AQ6" s="23"/>
      <c r="AR6" s="21"/>
      <c r="BE6" s="34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2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2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4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4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2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42"/>
      <c r="BS13" s="18" t="s">
        <v>6</v>
      </c>
    </row>
    <row r="14" spans="1:74" ht="12.75">
      <c r="B14" s="22"/>
      <c r="C14" s="23"/>
      <c r="D14" s="23"/>
      <c r="E14" s="347" t="s">
        <v>32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4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2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4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42"/>
      <c r="BS17" s="18" t="s">
        <v>37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2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4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42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2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2"/>
    </row>
    <row r="23" spans="1:71" s="1" customFormat="1" ht="47.25" customHeight="1">
      <c r="B23" s="22"/>
      <c r="C23" s="23"/>
      <c r="D23" s="23"/>
      <c r="E23" s="349" t="s">
        <v>40</v>
      </c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349"/>
      <c r="S23" s="349"/>
      <c r="T23" s="349"/>
      <c r="U23" s="349"/>
      <c r="V23" s="349"/>
      <c r="W23" s="349"/>
      <c r="X23" s="349"/>
      <c r="Y23" s="349"/>
      <c r="Z23" s="349"/>
      <c r="AA23" s="349"/>
      <c r="AB23" s="349"/>
      <c r="AC23" s="349"/>
      <c r="AD23" s="349"/>
      <c r="AE23" s="349"/>
      <c r="AF23" s="349"/>
      <c r="AG23" s="349"/>
      <c r="AH23" s="349"/>
      <c r="AI23" s="349"/>
      <c r="AJ23" s="349"/>
      <c r="AK23" s="349"/>
      <c r="AL23" s="349"/>
      <c r="AM23" s="349"/>
      <c r="AN23" s="349"/>
      <c r="AO23" s="23"/>
      <c r="AP23" s="23"/>
      <c r="AQ23" s="23"/>
      <c r="AR23" s="21"/>
      <c r="BE23" s="34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2"/>
    </row>
    <row r="26" spans="1:71" s="2" customFormat="1" ht="25.9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0">
        <f>ROUND(AG54,2)</f>
        <v>0</v>
      </c>
      <c r="AL26" s="351"/>
      <c r="AM26" s="351"/>
      <c r="AN26" s="351"/>
      <c r="AO26" s="351"/>
      <c r="AP26" s="37"/>
      <c r="AQ26" s="37"/>
      <c r="AR26" s="40"/>
      <c r="BE26" s="34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2" t="s">
        <v>42</v>
      </c>
      <c r="M28" s="352"/>
      <c r="N28" s="352"/>
      <c r="O28" s="352"/>
      <c r="P28" s="352"/>
      <c r="Q28" s="37"/>
      <c r="R28" s="37"/>
      <c r="S28" s="37"/>
      <c r="T28" s="37"/>
      <c r="U28" s="37"/>
      <c r="V28" s="37"/>
      <c r="W28" s="352" t="s">
        <v>43</v>
      </c>
      <c r="X28" s="352"/>
      <c r="Y28" s="352"/>
      <c r="Z28" s="352"/>
      <c r="AA28" s="352"/>
      <c r="AB28" s="352"/>
      <c r="AC28" s="352"/>
      <c r="AD28" s="352"/>
      <c r="AE28" s="352"/>
      <c r="AF28" s="37"/>
      <c r="AG28" s="37"/>
      <c r="AH28" s="37"/>
      <c r="AI28" s="37"/>
      <c r="AJ28" s="37"/>
      <c r="AK28" s="352" t="s">
        <v>44</v>
      </c>
      <c r="AL28" s="352"/>
      <c r="AM28" s="352"/>
      <c r="AN28" s="352"/>
      <c r="AO28" s="352"/>
      <c r="AP28" s="37"/>
      <c r="AQ28" s="37"/>
      <c r="AR28" s="40"/>
      <c r="BE28" s="342"/>
    </row>
    <row r="29" spans="1:71" s="3" customFormat="1" ht="14.45" customHeight="1">
      <c r="B29" s="41"/>
      <c r="C29" s="42"/>
      <c r="D29" s="30" t="s">
        <v>45</v>
      </c>
      <c r="E29" s="42"/>
      <c r="F29" s="30" t="s">
        <v>46</v>
      </c>
      <c r="G29" s="42"/>
      <c r="H29" s="42"/>
      <c r="I29" s="42"/>
      <c r="J29" s="42"/>
      <c r="K29" s="42"/>
      <c r="L29" s="355">
        <v>0.21</v>
      </c>
      <c r="M29" s="354"/>
      <c r="N29" s="354"/>
      <c r="O29" s="354"/>
      <c r="P29" s="354"/>
      <c r="Q29" s="42"/>
      <c r="R29" s="42"/>
      <c r="S29" s="42"/>
      <c r="T29" s="42"/>
      <c r="U29" s="42"/>
      <c r="V29" s="42"/>
      <c r="W29" s="353">
        <f>ROUND(AZ54, 2)</f>
        <v>0</v>
      </c>
      <c r="X29" s="354"/>
      <c r="Y29" s="354"/>
      <c r="Z29" s="354"/>
      <c r="AA29" s="354"/>
      <c r="AB29" s="354"/>
      <c r="AC29" s="354"/>
      <c r="AD29" s="354"/>
      <c r="AE29" s="354"/>
      <c r="AF29" s="42"/>
      <c r="AG29" s="42"/>
      <c r="AH29" s="42"/>
      <c r="AI29" s="42"/>
      <c r="AJ29" s="42"/>
      <c r="AK29" s="353">
        <f>ROUND(AV54, 2)</f>
        <v>0</v>
      </c>
      <c r="AL29" s="354"/>
      <c r="AM29" s="354"/>
      <c r="AN29" s="354"/>
      <c r="AO29" s="354"/>
      <c r="AP29" s="42"/>
      <c r="AQ29" s="42"/>
      <c r="AR29" s="43"/>
      <c r="BE29" s="343"/>
    </row>
    <row r="30" spans="1:71" s="3" customFormat="1" ht="14.45" customHeight="1">
      <c r="B30" s="41"/>
      <c r="C30" s="42"/>
      <c r="D30" s="42"/>
      <c r="E30" s="42"/>
      <c r="F30" s="30" t="s">
        <v>47</v>
      </c>
      <c r="G30" s="42"/>
      <c r="H30" s="42"/>
      <c r="I30" s="42"/>
      <c r="J30" s="42"/>
      <c r="K30" s="42"/>
      <c r="L30" s="355">
        <v>0.12</v>
      </c>
      <c r="M30" s="354"/>
      <c r="N30" s="354"/>
      <c r="O30" s="354"/>
      <c r="P30" s="354"/>
      <c r="Q30" s="42"/>
      <c r="R30" s="42"/>
      <c r="S30" s="42"/>
      <c r="T30" s="42"/>
      <c r="U30" s="42"/>
      <c r="V30" s="42"/>
      <c r="W30" s="353">
        <f>ROUND(BA54, 2)</f>
        <v>0</v>
      </c>
      <c r="X30" s="354"/>
      <c r="Y30" s="354"/>
      <c r="Z30" s="354"/>
      <c r="AA30" s="354"/>
      <c r="AB30" s="354"/>
      <c r="AC30" s="354"/>
      <c r="AD30" s="354"/>
      <c r="AE30" s="354"/>
      <c r="AF30" s="42"/>
      <c r="AG30" s="42"/>
      <c r="AH30" s="42"/>
      <c r="AI30" s="42"/>
      <c r="AJ30" s="42"/>
      <c r="AK30" s="353">
        <f>ROUND(AW54, 2)</f>
        <v>0</v>
      </c>
      <c r="AL30" s="354"/>
      <c r="AM30" s="354"/>
      <c r="AN30" s="354"/>
      <c r="AO30" s="354"/>
      <c r="AP30" s="42"/>
      <c r="AQ30" s="42"/>
      <c r="AR30" s="43"/>
      <c r="BE30" s="343"/>
    </row>
    <row r="31" spans="1:71" s="3" customFormat="1" ht="14.45" hidden="1" customHeight="1">
      <c r="B31" s="41"/>
      <c r="C31" s="42"/>
      <c r="D31" s="42"/>
      <c r="E31" s="42"/>
      <c r="F31" s="30" t="s">
        <v>48</v>
      </c>
      <c r="G31" s="42"/>
      <c r="H31" s="42"/>
      <c r="I31" s="42"/>
      <c r="J31" s="42"/>
      <c r="K31" s="42"/>
      <c r="L31" s="355">
        <v>0.21</v>
      </c>
      <c r="M31" s="354"/>
      <c r="N31" s="354"/>
      <c r="O31" s="354"/>
      <c r="P31" s="354"/>
      <c r="Q31" s="42"/>
      <c r="R31" s="42"/>
      <c r="S31" s="42"/>
      <c r="T31" s="42"/>
      <c r="U31" s="42"/>
      <c r="V31" s="42"/>
      <c r="W31" s="353">
        <f>ROUND(BB54, 2)</f>
        <v>0</v>
      </c>
      <c r="X31" s="354"/>
      <c r="Y31" s="354"/>
      <c r="Z31" s="354"/>
      <c r="AA31" s="354"/>
      <c r="AB31" s="354"/>
      <c r="AC31" s="354"/>
      <c r="AD31" s="354"/>
      <c r="AE31" s="354"/>
      <c r="AF31" s="42"/>
      <c r="AG31" s="42"/>
      <c r="AH31" s="42"/>
      <c r="AI31" s="42"/>
      <c r="AJ31" s="42"/>
      <c r="AK31" s="353">
        <v>0</v>
      </c>
      <c r="AL31" s="354"/>
      <c r="AM31" s="354"/>
      <c r="AN31" s="354"/>
      <c r="AO31" s="354"/>
      <c r="AP31" s="42"/>
      <c r="AQ31" s="42"/>
      <c r="AR31" s="43"/>
      <c r="BE31" s="343"/>
    </row>
    <row r="32" spans="1:71" s="3" customFormat="1" ht="14.45" hidden="1" customHeight="1">
      <c r="B32" s="41"/>
      <c r="C32" s="42"/>
      <c r="D32" s="42"/>
      <c r="E32" s="42"/>
      <c r="F32" s="30" t="s">
        <v>49</v>
      </c>
      <c r="G32" s="42"/>
      <c r="H32" s="42"/>
      <c r="I32" s="42"/>
      <c r="J32" s="42"/>
      <c r="K32" s="42"/>
      <c r="L32" s="355">
        <v>0.12</v>
      </c>
      <c r="M32" s="354"/>
      <c r="N32" s="354"/>
      <c r="O32" s="354"/>
      <c r="P32" s="354"/>
      <c r="Q32" s="42"/>
      <c r="R32" s="42"/>
      <c r="S32" s="42"/>
      <c r="T32" s="42"/>
      <c r="U32" s="42"/>
      <c r="V32" s="42"/>
      <c r="W32" s="353">
        <f>ROUND(BC54, 2)</f>
        <v>0</v>
      </c>
      <c r="X32" s="354"/>
      <c r="Y32" s="354"/>
      <c r="Z32" s="354"/>
      <c r="AA32" s="354"/>
      <c r="AB32" s="354"/>
      <c r="AC32" s="354"/>
      <c r="AD32" s="354"/>
      <c r="AE32" s="354"/>
      <c r="AF32" s="42"/>
      <c r="AG32" s="42"/>
      <c r="AH32" s="42"/>
      <c r="AI32" s="42"/>
      <c r="AJ32" s="42"/>
      <c r="AK32" s="353">
        <v>0</v>
      </c>
      <c r="AL32" s="354"/>
      <c r="AM32" s="354"/>
      <c r="AN32" s="354"/>
      <c r="AO32" s="354"/>
      <c r="AP32" s="42"/>
      <c r="AQ32" s="42"/>
      <c r="AR32" s="43"/>
      <c r="BE32" s="343"/>
    </row>
    <row r="33" spans="1:57" s="3" customFormat="1" ht="14.45" hidden="1" customHeight="1">
      <c r="B33" s="41"/>
      <c r="C33" s="42"/>
      <c r="D33" s="42"/>
      <c r="E33" s="42"/>
      <c r="F33" s="30" t="s">
        <v>50</v>
      </c>
      <c r="G33" s="42"/>
      <c r="H33" s="42"/>
      <c r="I33" s="42"/>
      <c r="J33" s="42"/>
      <c r="K33" s="42"/>
      <c r="L33" s="355">
        <v>0</v>
      </c>
      <c r="M33" s="354"/>
      <c r="N33" s="354"/>
      <c r="O33" s="354"/>
      <c r="P33" s="354"/>
      <c r="Q33" s="42"/>
      <c r="R33" s="42"/>
      <c r="S33" s="42"/>
      <c r="T33" s="42"/>
      <c r="U33" s="42"/>
      <c r="V33" s="42"/>
      <c r="W33" s="353">
        <f>ROUND(BD54, 2)</f>
        <v>0</v>
      </c>
      <c r="X33" s="354"/>
      <c r="Y33" s="354"/>
      <c r="Z33" s="354"/>
      <c r="AA33" s="354"/>
      <c r="AB33" s="354"/>
      <c r="AC33" s="354"/>
      <c r="AD33" s="354"/>
      <c r="AE33" s="354"/>
      <c r="AF33" s="42"/>
      <c r="AG33" s="42"/>
      <c r="AH33" s="42"/>
      <c r="AI33" s="42"/>
      <c r="AJ33" s="42"/>
      <c r="AK33" s="353">
        <v>0</v>
      </c>
      <c r="AL33" s="354"/>
      <c r="AM33" s="354"/>
      <c r="AN33" s="354"/>
      <c r="AO33" s="354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52</v>
      </c>
      <c r="U35" s="46"/>
      <c r="V35" s="46"/>
      <c r="W35" s="46"/>
      <c r="X35" s="359" t="s">
        <v>53</v>
      </c>
      <c r="Y35" s="357"/>
      <c r="Z35" s="357"/>
      <c r="AA35" s="357"/>
      <c r="AB35" s="357"/>
      <c r="AC35" s="46"/>
      <c r="AD35" s="46"/>
      <c r="AE35" s="46"/>
      <c r="AF35" s="46"/>
      <c r="AG35" s="46"/>
      <c r="AH35" s="46"/>
      <c r="AI35" s="46"/>
      <c r="AJ35" s="46"/>
      <c r="AK35" s="356">
        <f>SUM(AK26:AK33)</f>
        <v>0</v>
      </c>
      <c r="AL35" s="357"/>
      <c r="AM35" s="357"/>
      <c r="AN35" s="357"/>
      <c r="AO35" s="35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54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PROINK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1" t="str">
        <f>K6</f>
        <v>Lokalita RD Nad Vagónkou</v>
      </c>
      <c r="M45" s="322"/>
      <c r="N45" s="322"/>
      <c r="O45" s="322"/>
      <c r="P45" s="322"/>
      <c r="Q45" s="322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322"/>
      <c r="AJ45" s="322"/>
      <c r="AK45" s="322"/>
      <c r="AL45" s="322"/>
      <c r="AM45" s="322"/>
      <c r="AN45" s="322"/>
      <c r="AO45" s="322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Karviná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23" t="str">
        <f>IF(AN8= "","",AN8)</f>
        <v>18. 4. 2025</v>
      </c>
      <c r="AN47" s="323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Statutární město Karviná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24" t="str">
        <f>IF(E17="","",E17)</f>
        <v>PROINK s.r.o.</v>
      </c>
      <c r="AN49" s="325"/>
      <c r="AO49" s="325"/>
      <c r="AP49" s="325"/>
      <c r="AQ49" s="37"/>
      <c r="AR49" s="40"/>
      <c r="AS49" s="326" t="s">
        <v>55</v>
      </c>
      <c r="AT49" s="32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24" t="str">
        <f>IF(E20="","",E20)</f>
        <v>PROINK s.r.o.</v>
      </c>
      <c r="AN50" s="325"/>
      <c r="AO50" s="325"/>
      <c r="AP50" s="325"/>
      <c r="AQ50" s="37"/>
      <c r="AR50" s="40"/>
      <c r="AS50" s="328"/>
      <c r="AT50" s="32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0"/>
      <c r="AT51" s="33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2" t="s">
        <v>56</v>
      </c>
      <c r="D52" s="333"/>
      <c r="E52" s="333"/>
      <c r="F52" s="333"/>
      <c r="G52" s="333"/>
      <c r="H52" s="67"/>
      <c r="I52" s="335" t="s">
        <v>57</v>
      </c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  <c r="AF52" s="333"/>
      <c r="AG52" s="334" t="s">
        <v>58</v>
      </c>
      <c r="AH52" s="333"/>
      <c r="AI52" s="333"/>
      <c r="AJ52" s="333"/>
      <c r="AK52" s="333"/>
      <c r="AL52" s="333"/>
      <c r="AM52" s="333"/>
      <c r="AN52" s="335" t="s">
        <v>59</v>
      </c>
      <c r="AO52" s="333"/>
      <c r="AP52" s="333"/>
      <c r="AQ52" s="68" t="s">
        <v>60</v>
      </c>
      <c r="AR52" s="40"/>
      <c r="AS52" s="69" t="s">
        <v>61</v>
      </c>
      <c r="AT52" s="70" t="s">
        <v>62</v>
      </c>
      <c r="AU52" s="70" t="s">
        <v>63</v>
      </c>
      <c r="AV52" s="70" t="s">
        <v>64</v>
      </c>
      <c r="AW52" s="70" t="s">
        <v>65</v>
      </c>
      <c r="AX52" s="70" t="s">
        <v>66</v>
      </c>
      <c r="AY52" s="70" t="s">
        <v>67</v>
      </c>
      <c r="AZ52" s="70" t="s">
        <v>68</v>
      </c>
      <c r="BA52" s="70" t="s">
        <v>69</v>
      </c>
      <c r="BB52" s="70" t="s">
        <v>70</v>
      </c>
      <c r="BC52" s="70" t="s">
        <v>71</v>
      </c>
      <c r="BD52" s="71" t="s">
        <v>72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73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9">
        <f>ROUND(SUM(AG55:AG58),2)</f>
        <v>0</v>
      </c>
      <c r="AH54" s="339"/>
      <c r="AI54" s="339"/>
      <c r="AJ54" s="339"/>
      <c r="AK54" s="339"/>
      <c r="AL54" s="339"/>
      <c r="AM54" s="339"/>
      <c r="AN54" s="340">
        <f>SUM(AG54,AT54)</f>
        <v>0</v>
      </c>
      <c r="AO54" s="340"/>
      <c r="AP54" s="340"/>
      <c r="AQ54" s="79" t="s">
        <v>19</v>
      </c>
      <c r="AR54" s="80"/>
      <c r="AS54" s="81">
        <f>ROUND(SUM(AS55:AS58),2)</f>
        <v>0</v>
      </c>
      <c r="AT54" s="82">
        <f>ROUND(SUM(AV54:AW54),2)</f>
        <v>0</v>
      </c>
      <c r="AU54" s="83">
        <f>ROUND(SUM(AU55:AU58),5)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ROUND(SUM(AZ55:AZ58),2)</f>
        <v>0</v>
      </c>
      <c r="BA54" s="82">
        <f>ROUND(SUM(BA55:BA58),2)</f>
        <v>0</v>
      </c>
      <c r="BB54" s="82">
        <f>ROUND(SUM(BB55:BB58),2)</f>
        <v>0</v>
      </c>
      <c r="BC54" s="82">
        <f>ROUND(SUM(BC55:BC58),2)</f>
        <v>0</v>
      </c>
      <c r="BD54" s="84">
        <f>ROUND(SUM(BD55:BD58),2)</f>
        <v>0</v>
      </c>
      <c r="BS54" s="85" t="s">
        <v>74</v>
      </c>
      <c r="BT54" s="85" t="s">
        <v>75</v>
      </c>
      <c r="BU54" s="86" t="s">
        <v>76</v>
      </c>
      <c r="BV54" s="85" t="s">
        <v>77</v>
      </c>
      <c r="BW54" s="85" t="s">
        <v>5</v>
      </c>
      <c r="BX54" s="85" t="s">
        <v>78</v>
      </c>
      <c r="CL54" s="85" t="s">
        <v>19</v>
      </c>
    </row>
    <row r="55" spans="1:91" s="7" customFormat="1" ht="16.5" customHeight="1">
      <c r="A55" s="87" t="s">
        <v>79</v>
      </c>
      <c r="B55" s="88"/>
      <c r="C55" s="89"/>
      <c r="D55" s="336" t="s">
        <v>80</v>
      </c>
      <c r="E55" s="336"/>
      <c r="F55" s="336"/>
      <c r="G55" s="336"/>
      <c r="H55" s="336"/>
      <c r="I55" s="90"/>
      <c r="J55" s="336" t="s">
        <v>81</v>
      </c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37">
        <f>'SO 101 - Komunikace'!J30</f>
        <v>0</v>
      </c>
      <c r="AH55" s="338"/>
      <c r="AI55" s="338"/>
      <c r="AJ55" s="338"/>
      <c r="AK55" s="338"/>
      <c r="AL55" s="338"/>
      <c r="AM55" s="338"/>
      <c r="AN55" s="337">
        <f>SUM(AG55,AT55)</f>
        <v>0</v>
      </c>
      <c r="AO55" s="338"/>
      <c r="AP55" s="338"/>
      <c r="AQ55" s="91" t="s">
        <v>82</v>
      </c>
      <c r="AR55" s="92"/>
      <c r="AS55" s="93">
        <v>0</v>
      </c>
      <c r="AT55" s="94">
        <f>ROUND(SUM(AV55:AW55),2)</f>
        <v>0</v>
      </c>
      <c r="AU55" s="95">
        <f>'SO 101 - Komunikace'!P89</f>
        <v>0</v>
      </c>
      <c r="AV55" s="94">
        <f>'SO 101 - Komunikace'!J33</f>
        <v>0</v>
      </c>
      <c r="AW55" s="94">
        <f>'SO 101 - Komunikace'!J34</f>
        <v>0</v>
      </c>
      <c r="AX55" s="94">
        <f>'SO 101 - Komunikace'!J35</f>
        <v>0</v>
      </c>
      <c r="AY55" s="94">
        <f>'SO 101 - Komunikace'!J36</f>
        <v>0</v>
      </c>
      <c r="AZ55" s="94">
        <f>'SO 101 - Komunikace'!F33</f>
        <v>0</v>
      </c>
      <c r="BA55" s="94">
        <f>'SO 101 - Komunikace'!F34</f>
        <v>0</v>
      </c>
      <c r="BB55" s="94">
        <f>'SO 101 - Komunikace'!F35</f>
        <v>0</v>
      </c>
      <c r="BC55" s="94">
        <f>'SO 101 - Komunikace'!F36</f>
        <v>0</v>
      </c>
      <c r="BD55" s="96">
        <f>'SO 101 - Komunikace'!F37</f>
        <v>0</v>
      </c>
      <c r="BT55" s="97" t="s">
        <v>83</v>
      </c>
      <c r="BV55" s="97" t="s">
        <v>77</v>
      </c>
      <c r="BW55" s="97" t="s">
        <v>84</v>
      </c>
      <c r="BX55" s="97" t="s">
        <v>5</v>
      </c>
      <c r="CL55" s="97" t="s">
        <v>19</v>
      </c>
      <c r="CM55" s="97" t="s">
        <v>85</v>
      </c>
    </row>
    <row r="56" spans="1:91" s="7" customFormat="1" ht="16.5" customHeight="1">
      <c r="A56" s="87" t="s">
        <v>79</v>
      </c>
      <c r="B56" s="88"/>
      <c r="C56" s="89"/>
      <c r="D56" s="336" t="s">
        <v>86</v>
      </c>
      <c r="E56" s="336"/>
      <c r="F56" s="336"/>
      <c r="G56" s="336"/>
      <c r="H56" s="336"/>
      <c r="I56" s="90"/>
      <c r="J56" s="336" t="s">
        <v>87</v>
      </c>
      <c r="K56" s="336"/>
      <c r="L56" s="336"/>
      <c r="M56" s="336"/>
      <c r="N56" s="336"/>
      <c r="O56" s="336"/>
      <c r="P56" s="336"/>
      <c r="Q56" s="336"/>
      <c r="R56" s="336"/>
      <c r="S56" s="336"/>
      <c r="T56" s="336"/>
      <c r="U56" s="336"/>
      <c r="V56" s="336"/>
      <c r="W56" s="336"/>
      <c r="X56" s="336"/>
      <c r="Y56" s="336"/>
      <c r="Z56" s="336"/>
      <c r="AA56" s="336"/>
      <c r="AB56" s="336"/>
      <c r="AC56" s="336"/>
      <c r="AD56" s="336"/>
      <c r="AE56" s="336"/>
      <c r="AF56" s="336"/>
      <c r="AG56" s="337">
        <f>'SO 301 - Výměna potrubí v...'!J30</f>
        <v>0</v>
      </c>
      <c r="AH56" s="338"/>
      <c r="AI56" s="338"/>
      <c r="AJ56" s="338"/>
      <c r="AK56" s="338"/>
      <c r="AL56" s="338"/>
      <c r="AM56" s="338"/>
      <c r="AN56" s="337">
        <f>SUM(AG56,AT56)</f>
        <v>0</v>
      </c>
      <c r="AO56" s="338"/>
      <c r="AP56" s="338"/>
      <c r="AQ56" s="91" t="s">
        <v>82</v>
      </c>
      <c r="AR56" s="92"/>
      <c r="AS56" s="93">
        <v>0</v>
      </c>
      <c r="AT56" s="94">
        <f>ROUND(SUM(AV56:AW56),2)</f>
        <v>0</v>
      </c>
      <c r="AU56" s="95">
        <f>'SO 301 - Výměna potrubí v...'!P86</f>
        <v>0</v>
      </c>
      <c r="AV56" s="94">
        <f>'SO 301 - Výměna potrubí v...'!J33</f>
        <v>0</v>
      </c>
      <c r="AW56" s="94">
        <f>'SO 301 - Výměna potrubí v...'!J34</f>
        <v>0</v>
      </c>
      <c r="AX56" s="94">
        <f>'SO 301 - Výměna potrubí v...'!J35</f>
        <v>0</v>
      </c>
      <c r="AY56" s="94">
        <f>'SO 301 - Výměna potrubí v...'!J36</f>
        <v>0</v>
      </c>
      <c r="AZ56" s="94">
        <f>'SO 301 - Výměna potrubí v...'!F33</f>
        <v>0</v>
      </c>
      <c r="BA56" s="94">
        <f>'SO 301 - Výměna potrubí v...'!F34</f>
        <v>0</v>
      </c>
      <c r="BB56" s="94">
        <f>'SO 301 - Výměna potrubí v...'!F35</f>
        <v>0</v>
      </c>
      <c r="BC56" s="94">
        <f>'SO 301 - Výměna potrubí v...'!F36</f>
        <v>0</v>
      </c>
      <c r="BD56" s="96">
        <f>'SO 301 - Výměna potrubí v...'!F37</f>
        <v>0</v>
      </c>
      <c r="BT56" s="97" t="s">
        <v>83</v>
      </c>
      <c r="BV56" s="97" t="s">
        <v>77</v>
      </c>
      <c r="BW56" s="97" t="s">
        <v>88</v>
      </c>
      <c r="BX56" s="97" t="s">
        <v>5</v>
      </c>
      <c r="CL56" s="97" t="s">
        <v>19</v>
      </c>
      <c r="CM56" s="97" t="s">
        <v>85</v>
      </c>
    </row>
    <row r="57" spans="1:91" s="7" customFormat="1" ht="16.5" customHeight="1">
      <c r="A57" s="87" t="s">
        <v>79</v>
      </c>
      <c r="B57" s="88"/>
      <c r="C57" s="89"/>
      <c r="D57" s="336" t="s">
        <v>89</v>
      </c>
      <c r="E57" s="336"/>
      <c r="F57" s="336"/>
      <c r="G57" s="336"/>
      <c r="H57" s="336"/>
      <c r="I57" s="90"/>
      <c r="J57" s="336" t="s">
        <v>90</v>
      </c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36"/>
      <c r="AD57" s="336"/>
      <c r="AE57" s="336"/>
      <c r="AF57" s="336"/>
      <c r="AG57" s="337">
        <f>'SO 401 - Veřejné osvětlení'!J30</f>
        <v>0</v>
      </c>
      <c r="AH57" s="338"/>
      <c r="AI57" s="338"/>
      <c r="AJ57" s="338"/>
      <c r="AK57" s="338"/>
      <c r="AL57" s="338"/>
      <c r="AM57" s="338"/>
      <c r="AN57" s="337">
        <f>SUM(AG57,AT57)</f>
        <v>0</v>
      </c>
      <c r="AO57" s="338"/>
      <c r="AP57" s="338"/>
      <c r="AQ57" s="91" t="s">
        <v>82</v>
      </c>
      <c r="AR57" s="92"/>
      <c r="AS57" s="93">
        <v>0</v>
      </c>
      <c r="AT57" s="94">
        <f>ROUND(SUM(AV57:AW57),2)</f>
        <v>0</v>
      </c>
      <c r="AU57" s="95">
        <f>'SO 401 - Veřejné osvětlení'!P81</f>
        <v>0</v>
      </c>
      <c r="AV57" s="94">
        <f>'SO 401 - Veřejné osvětlení'!J33</f>
        <v>0</v>
      </c>
      <c r="AW57" s="94">
        <f>'SO 401 - Veřejné osvětlení'!J34</f>
        <v>0</v>
      </c>
      <c r="AX57" s="94">
        <f>'SO 401 - Veřejné osvětlení'!J35</f>
        <v>0</v>
      </c>
      <c r="AY57" s="94">
        <f>'SO 401 - Veřejné osvětlení'!J36</f>
        <v>0</v>
      </c>
      <c r="AZ57" s="94">
        <f>'SO 401 - Veřejné osvětlení'!F33</f>
        <v>0</v>
      </c>
      <c r="BA57" s="94">
        <f>'SO 401 - Veřejné osvětlení'!F34</f>
        <v>0</v>
      </c>
      <c r="BB57" s="94">
        <f>'SO 401 - Veřejné osvětlení'!F35</f>
        <v>0</v>
      </c>
      <c r="BC57" s="94">
        <f>'SO 401 - Veřejné osvětlení'!F36</f>
        <v>0</v>
      </c>
      <c r="BD57" s="96">
        <f>'SO 401 - Veřejné osvětlení'!F37</f>
        <v>0</v>
      </c>
      <c r="BT57" s="97" t="s">
        <v>83</v>
      </c>
      <c r="BV57" s="97" t="s">
        <v>77</v>
      </c>
      <c r="BW57" s="97" t="s">
        <v>91</v>
      </c>
      <c r="BX57" s="97" t="s">
        <v>5</v>
      </c>
      <c r="CL57" s="97" t="s">
        <v>19</v>
      </c>
      <c r="CM57" s="97" t="s">
        <v>85</v>
      </c>
    </row>
    <row r="58" spans="1:91" s="7" customFormat="1" ht="16.5" customHeight="1">
      <c r="A58" s="87" t="s">
        <v>79</v>
      </c>
      <c r="B58" s="88"/>
      <c r="C58" s="89"/>
      <c r="D58" s="336" t="s">
        <v>92</v>
      </c>
      <c r="E58" s="336"/>
      <c r="F58" s="336"/>
      <c r="G58" s="336"/>
      <c r="H58" s="336"/>
      <c r="I58" s="90"/>
      <c r="J58" s="336" t="s">
        <v>93</v>
      </c>
      <c r="K58" s="336"/>
      <c r="L58" s="336"/>
      <c r="M58" s="336"/>
      <c r="N58" s="336"/>
      <c r="O58" s="336"/>
      <c r="P58" s="336"/>
      <c r="Q58" s="336"/>
      <c r="R58" s="336"/>
      <c r="S58" s="336"/>
      <c r="T58" s="336"/>
      <c r="U58" s="336"/>
      <c r="V58" s="336"/>
      <c r="W58" s="336"/>
      <c r="X58" s="336"/>
      <c r="Y58" s="336"/>
      <c r="Z58" s="336"/>
      <c r="AA58" s="336"/>
      <c r="AB58" s="336"/>
      <c r="AC58" s="336"/>
      <c r="AD58" s="336"/>
      <c r="AE58" s="336"/>
      <c r="AF58" s="336"/>
      <c r="AG58" s="337">
        <f>'VON - Vedlejší a ostatní ...'!J30</f>
        <v>0</v>
      </c>
      <c r="AH58" s="338"/>
      <c r="AI58" s="338"/>
      <c r="AJ58" s="338"/>
      <c r="AK58" s="338"/>
      <c r="AL58" s="338"/>
      <c r="AM58" s="338"/>
      <c r="AN58" s="337">
        <f>SUM(AG58,AT58)</f>
        <v>0</v>
      </c>
      <c r="AO58" s="338"/>
      <c r="AP58" s="338"/>
      <c r="AQ58" s="91" t="s">
        <v>82</v>
      </c>
      <c r="AR58" s="92"/>
      <c r="AS58" s="98">
        <v>0</v>
      </c>
      <c r="AT58" s="99">
        <f>ROUND(SUM(AV58:AW58),2)</f>
        <v>0</v>
      </c>
      <c r="AU58" s="100">
        <f>'VON - Vedlejší a ostatní ...'!P80</f>
        <v>0</v>
      </c>
      <c r="AV58" s="99">
        <f>'VON - Vedlejší a ostatní ...'!J33</f>
        <v>0</v>
      </c>
      <c r="AW58" s="99">
        <f>'VON - Vedlejší a ostatní ...'!J34</f>
        <v>0</v>
      </c>
      <c r="AX58" s="99">
        <f>'VON - Vedlejší a ostatní ...'!J35</f>
        <v>0</v>
      </c>
      <c r="AY58" s="99">
        <f>'VON - Vedlejší a ostatní ...'!J36</f>
        <v>0</v>
      </c>
      <c r="AZ58" s="99">
        <f>'VON - Vedlejší a ostatní ...'!F33</f>
        <v>0</v>
      </c>
      <c r="BA58" s="99">
        <f>'VON - Vedlejší a ostatní ...'!F34</f>
        <v>0</v>
      </c>
      <c r="BB58" s="99">
        <f>'VON - Vedlejší a ostatní ...'!F35</f>
        <v>0</v>
      </c>
      <c r="BC58" s="99">
        <f>'VON - Vedlejší a ostatní ...'!F36</f>
        <v>0</v>
      </c>
      <c r="BD58" s="101">
        <f>'VON - Vedlejší a ostatní ...'!F37</f>
        <v>0</v>
      </c>
      <c r="BT58" s="97" t="s">
        <v>83</v>
      </c>
      <c r="BV58" s="97" t="s">
        <v>77</v>
      </c>
      <c r="BW58" s="97" t="s">
        <v>94</v>
      </c>
      <c r="BX58" s="97" t="s">
        <v>5</v>
      </c>
      <c r="CL58" s="97" t="s">
        <v>19</v>
      </c>
      <c r="CM58" s="97" t="s">
        <v>85</v>
      </c>
    </row>
    <row r="59" spans="1:91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91" s="2" customFormat="1" ht="6.95" customHeight="1">
      <c r="A60" s="35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algorithmName="SHA-512" hashValue="5b5jUk4YUkycAjVSSAfme3AaXLp4djpr5pvOPXjOZBCt0ix7FvT3kLtKO6mGn0dbHn5GvUVQuNPwn7FS8V6H3Q==" saltValue="QzUftkn8A4mnCBilDOVDJuv0Gae4Sycbz8LRdRUIjIx436SM1EtuD6lvjVSdm+gBGCbuHcKLzFT2mf1dXkTz7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101 - Komunikace'!C2" display="/" xr:uid="{00000000-0004-0000-0000-000000000000}"/>
    <hyperlink ref="A56" location="'SO 301 - Výměna potrubí v...'!C2" display="/" xr:uid="{00000000-0004-0000-0000-000001000000}"/>
    <hyperlink ref="A57" location="'SO 401 - Veřejné osvětlení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18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85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1" t="str">
        <f>'Rekapitulace stavby'!K6</f>
        <v>Lokalita RD Nad Vagónkou</v>
      </c>
      <c r="F7" s="362"/>
      <c r="G7" s="362"/>
      <c r="H7" s="362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3" t="s">
        <v>97</v>
      </c>
      <c r="F9" s="364"/>
      <c r="G9" s="364"/>
      <c r="H9" s="36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18. 4. 2025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5" t="str">
        <f>'Rekapitulace stavby'!E14</f>
        <v>Vyplň údaj</v>
      </c>
      <c r="F18" s="366"/>
      <c r="G18" s="366"/>
      <c r="H18" s="366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34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29</v>
      </c>
      <c r="J24" s="108" t="s">
        <v>36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39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7" t="s">
        <v>19</v>
      </c>
      <c r="F27" s="367"/>
      <c r="G27" s="367"/>
      <c r="H27" s="36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41</v>
      </c>
      <c r="E30" s="35"/>
      <c r="F30" s="35"/>
      <c r="G30" s="35"/>
      <c r="H30" s="35"/>
      <c r="I30" s="35"/>
      <c r="J30" s="115">
        <f>ROUND(J89,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43</v>
      </c>
      <c r="G32" s="35"/>
      <c r="H32" s="35"/>
      <c r="I32" s="116" t="s">
        <v>42</v>
      </c>
      <c r="J32" s="116" t="s">
        <v>44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45</v>
      </c>
      <c r="E33" s="106" t="s">
        <v>46</v>
      </c>
      <c r="F33" s="118">
        <f>ROUND((SUM(BE89:BE420)),  2)</f>
        <v>0</v>
      </c>
      <c r="G33" s="35"/>
      <c r="H33" s="35"/>
      <c r="I33" s="119">
        <v>0.21</v>
      </c>
      <c r="J33" s="118">
        <f>ROUND(((SUM(BE89:BE420))*I33),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47</v>
      </c>
      <c r="F34" s="118">
        <f>ROUND((SUM(BF89:BF420)),  2)</f>
        <v>0</v>
      </c>
      <c r="G34" s="35"/>
      <c r="H34" s="35"/>
      <c r="I34" s="119">
        <v>0.12</v>
      </c>
      <c r="J34" s="118">
        <f>ROUND(((SUM(BF89:BF420))*I34),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48</v>
      </c>
      <c r="F35" s="118">
        <f>ROUND((SUM(BG89:BG420)),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49</v>
      </c>
      <c r="F36" s="118">
        <f>ROUND((SUM(BH89:BH420)),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50</v>
      </c>
      <c r="F37" s="118">
        <f>ROUND((SUM(BI89:BI420)),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8" t="str">
        <f>E7</f>
        <v>Lokalita RD Nad Vagónkou</v>
      </c>
      <c r="F48" s="369"/>
      <c r="G48" s="369"/>
      <c r="H48" s="36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1" t="str">
        <f>E9</f>
        <v>SO 101 - Komunikace</v>
      </c>
      <c r="F50" s="370"/>
      <c r="G50" s="370"/>
      <c r="H50" s="37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Karviná</v>
      </c>
      <c r="G52" s="37"/>
      <c r="H52" s="37"/>
      <c r="I52" s="30" t="s">
        <v>23</v>
      </c>
      <c r="J52" s="60" t="str">
        <f>IF(J12="","",J12)</f>
        <v>18. 4. 2025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Statutární město Karviná</v>
      </c>
      <c r="G54" s="37"/>
      <c r="H54" s="37"/>
      <c r="I54" s="30" t="s">
        <v>33</v>
      </c>
      <c r="J54" s="33" t="str">
        <f>E21</f>
        <v>PROINK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PROINK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73</v>
      </c>
      <c r="D59" s="37"/>
      <c r="E59" s="37"/>
      <c r="F59" s="37"/>
      <c r="G59" s="37"/>
      <c r="H59" s="37"/>
      <c r="I59" s="37"/>
      <c r="J59" s="78">
        <f>J89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5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J90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J91</f>
        <v>0</v>
      </c>
      <c r="K61" s="142"/>
      <c r="L61" s="146"/>
    </row>
    <row r="62" spans="1:47" s="10" customFormat="1" ht="14.85" customHeight="1">
      <c r="B62" s="141"/>
      <c r="C62" s="142"/>
      <c r="D62" s="143" t="s">
        <v>104</v>
      </c>
      <c r="E62" s="144"/>
      <c r="F62" s="144"/>
      <c r="G62" s="144"/>
      <c r="H62" s="144"/>
      <c r="I62" s="144"/>
      <c r="J62" s="145">
        <f>J92</f>
        <v>0</v>
      </c>
      <c r="K62" s="142"/>
      <c r="L62" s="146"/>
    </row>
    <row r="63" spans="1:47" s="10" customFormat="1" ht="14.85" customHeight="1">
      <c r="B63" s="141"/>
      <c r="C63" s="142"/>
      <c r="D63" s="143" t="s">
        <v>105</v>
      </c>
      <c r="E63" s="144"/>
      <c r="F63" s="144"/>
      <c r="G63" s="144"/>
      <c r="H63" s="144"/>
      <c r="I63" s="144"/>
      <c r="J63" s="145">
        <f>J121</f>
        <v>0</v>
      </c>
      <c r="K63" s="142"/>
      <c r="L63" s="146"/>
    </row>
    <row r="64" spans="1:47" s="10" customFormat="1" ht="14.85" customHeight="1">
      <c r="B64" s="141"/>
      <c r="C64" s="142"/>
      <c r="D64" s="143" t="s">
        <v>106</v>
      </c>
      <c r="E64" s="144"/>
      <c r="F64" s="144"/>
      <c r="G64" s="144"/>
      <c r="H64" s="144"/>
      <c r="I64" s="144"/>
      <c r="J64" s="145">
        <f>J201</f>
        <v>0</v>
      </c>
      <c r="K64" s="142"/>
      <c r="L64" s="146"/>
    </row>
    <row r="65" spans="1:31" s="10" customFormat="1" ht="14.85" customHeight="1">
      <c r="B65" s="141"/>
      <c r="C65" s="142"/>
      <c r="D65" s="143" t="s">
        <v>107</v>
      </c>
      <c r="E65" s="144"/>
      <c r="F65" s="144"/>
      <c r="G65" s="144"/>
      <c r="H65" s="144"/>
      <c r="I65" s="144"/>
      <c r="J65" s="145">
        <f>J221</f>
        <v>0</v>
      </c>
      <c r="K65" s="142"/>
      <c r="L65" s="146"/>
    </row>
    <row r="66" spans="1:31" s="10" customFormat="1" ht="14.85" customHeight="1">
      <c r="B66" s="141"/>
      <c r="C66" s="142"/>
      <c r="D66" s="143" t="s">
        <v>108</v>
      </c>
      <c r="E66" s="144"/>
      <c r="F66" s="144"/>
      <c r="G66" s="144"/>
      <c r="H66" s="144"/>
      <c r="I66" s="144"/>
      <c r="J66" s="145">
        <f>J246</f>
        <v>0</v>
      </c>
      <c r="K66" s="142"/>
      <c r="L66" s="146"/>
    </row>
    <row r="67" spans="1:31" s="10" customFormat="1" ht="14.85" customHeight="1">
      <c r="B67" s="141"/>
      <c r="C67" s="142"/>
      <c r="D67" s="143" t="s">
        <v>109</v>
      </c>
      <c r="E67" s="144"/>
      <c r="F67" s="144"/>
      <c r="G67" s="144"/>
      <c r="H67" s="144"/>
      <c r="I67" s="144"/>
      <c r="J67" s="145">
        <f>J277</f>
        <v>0</v>
      </c>
      <c r="K67" s="142"/>
      <c r="L67" s="146"/>
    </row>
    <row r="68" spans="1:31" s="10" customFormat="1" ht="14.85" customHeight="1">
      <c r="B68" s="141"/>
      <c r="C68" s="142"/>
      <c r="D68" s="143" t="s">
        <v>110</v>
      </c>
      <c r="E68" s="144"/>
      <c r="F68" s="144"/>
      <c r="G68" s="144"/>
      <c r="H68" s="144"/>
      <c r="I68" s="144"/>
      <c r="J68" s="145">
        <f>J298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111</v>
      </c>
      <c r="E69" s="144"/>
      <c r="F69" s="144"/>
      <c r="G69" s="144"/>
      <c r="H69" s="144"/>
      <c r="I69" s="144"/>
      <c r="J69" s="145">
        <f>J418</f>
        <v>0</v>
      </c>
      <c r="K69" s="142"/>
      <c r="L69" s="146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112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68" t="str">
        <f>E7</f>
        <v>Lokalita RD Nad Vagónkou</v>
      </c>
      <c r="F79" s="369"/>
      <c r="G79" s="369"/>
      <c r="H79" s="369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96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21" t="str">
        <f>E9</f>
        <v>SO 101 - Komunikace</v>
      </c>
      <c r="F81" s="370"/>
      <c r="G81" s="370"/>
      <c r="H81" s="370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F12</f>
        <v>Karviná</v>
      </c>
      <c r="G83" s="37"/>
      <c r="H83" s="37"/>
      <c r="I83" s="30" t="s">
        <v>23</v>
      </c>
      <c r="J83" s="60" t="str">
        <f>IF(J12="","",J12)</f>
        <v>18. 4. 2025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25</v>
      </c>
      <c r="D85" s="37"/>
      <c r="E85" s="37"/>
      <c r="F85" s="28" t="str">
        <f>E15</f>
        <v>Statutární město Karviná</v>
      </c>
      <c r="G85" s="37"/>
      <c r="H85" s="37"/>
      <c r="I85" s="30" t="s">
        <v>33</v>
      </c>
      <c r="J85" s="33" t="str">
        <f>E21</f>
        <v>PROINK s.r.o.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31</v>
      </c>
      <c r="D86" s="37"/>
      <c r="E86" s="37"/>
      <c r="F86" s="28" t="str">
        <f>IF(E18="","",E18)</f>
        <v>Vyplň údaj</v>
      </c>
      <c r="G86" s="37"/>
      <c r="H86" s="37"/>
      <c r="I86" s="30" t="s">
        <v>38</v>
      </c>
      <c r="J86" s="33" t="str">
        <f>E24</f>
        <v>PROINK s.r.o.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47"/>
      <c r="B88" s="148"/>
      <c r="C88" s="149" t="s">
        <v>113</v>
      </c>
      <c r="D88" s="150" t="s">
        <v>60</v>
      </c>
      <c r="E88" s="150" t="s">
        <v>56</v>
      </c>
      <c r="F88" s="150" t="s">
        <v>57</v>
      </c>
      <c r="G88" s="150" t="s">
        <v>114</v>
      </c>
      <c r="H88" s="150" t="s">
        <v>115</v>
      </c>
      <c r="I88" s="150" t="s">
        <v>116</v>
      </c>
      <c r="J88" s="150" t="s">
        <v>100</v>
      </c>
      <c r="K88" s="151" t="s">
        <v>117</v>
      </c>
      <c r="L88" s="152"/>
      <c r="M88" s="69" t="s">
        <v>19</v>
      </c>
      <c r="N88" s="70" t="s">
        <v>45</v>
      </c>
      <c r="O88" s="70" t="s">
        <v>118</v>
      </c>
      <c r="P88" s="70" t="s">
        <v>119</v>
      </c>
      <c r="Q88" s="70" t="s">
        <v>120</v>
      </c>
      <c r="R88" s="70" t="s">
        <v>121</v>
      </c>
      <c r="S88" s="70" t="s">
        <v>122</v>
      </c>
      <c r="T88" s="71" t="s">
        <v>123</v>
      </c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</row>
    <row r="89" spans="1:65" s="2" customFormat="1" ht="22.9" customHeight="1">
      <c r="A89" s="35"/>
      <c r="B89" s="36"/>
      <c r="C89" s="76" t="s">
        <v>124</v>
      </c>
      <c r="D89" s="37"/>
      <c r="E89" s="37"/>
      <c r="F89" s="37"/>
      <c r="G89" s="37"/>
      <c r="H89" s="37"/>
      <c r="I89" s="37"/>
      <c r="J89" s="153">
        <f>BK89</f>
        <v>0</v>
      </c>
      <c r="K89" s="37"/>
      <c r="L89" s="40"/>
      <c r="M89" s="72"/>
      <c r="N89" s="154"/>
      <c r="O89" s="73"/>
      <c r="P89" s="155">
        <f>P90</f>
        <v>0</v>
      </c>
      <c r="Q89" s="73"/>
      <c r="R89" s="155">
        <f>R90</f>
        <v>2435.0820696260921</v>
      </c>
      <c r="S89" s="73"/>
      <c r="T89" s="156">
        <f>T90</f>
        <v>9.4600000000000009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74</v>
      </c>
      <c r="AU89" s="18" t="s">
        <v>101</v>
      </c>
      <c r="BK89" s="157">
        <f>BK90</f>
        <v>0</v>
      </c>
    </row>
    <row r="90" spans="1:65" s="12" customFormat="1" ht="25.9" customHeight="1">
      <c r="B90" s="158"/>
      <c r="C90" s="159"/>
      <c r="D90" s="160" t="s">
        <v>74</v>
      </c>
      <c r="E90" s="161" t="s">
        <v>125</v>
      </c>
      <c r="F90" s="161" t="s">
        <v>126</v>
      </c>
      <c r="G90" s="159"/>
      <c r="H90" s="159"/>
      <c r="I90" s="162"/>
      <c r="J90" s="163">
        <f>BK90</f>
        <v>0</v>
      </c>
      <c r="K90" s="159"/>
      <c r="L90" s="164"/>
      <c r="M90" s="165"/>
      <c r="N90" s="166"/>
      <c r="O90" s="166"/>
      <c r="P90" s="167">
        <f>P91+P418</f>
        <v>0</v>
      </c>
      <c r="Q90" s="166"/>
      <c r="R90" s="167">
        <f>R91+R418</f>
        <v>2435.0820696260921</v>
      </c>
      <c r="S90" s="166"/>
      <c r="T90" s="168">
        <f>T91+T418</f>
        <v>9.4600000000000009</v>
      </c>
      <c r="AR90" s="169" t="s">
        <v>83</v>
      </c>
      <c r="AT90" s="170" t="s">
        <v>74</v>
      </c>
      <c r="AU90" s="170" t="s">
        <v>75</v>
      </c>
      <c r="AY90" s="169" t="s">
        <v>127</v>
      </c>
      <c r="BK90" s="171">
        <f>BK91+BK418</f>
        <v>0</v>
      </c>
    </row>
    <row r="91" spans="1:65" s="12" customFormat="1" ht="22.9" customHeight="1">
      <c r="B91" s="158"/>
      <c r="C91" s="159"/>
      <c r="D91" s="160" t="s">
        <v>74</v>
      </c>
      <c r="E91" s="172" t="s">
        <v>83</v>
      </c>
      <c r="F91" s="172" t="s">
        <v>128</v>
      </c>
      <c r="G91" s="159"/>
      <c r="H91" s="159"/>
      <c r="I91" s="162"/>
      <c r="J91" s="173">
        <f>BK91</f>
        <v>0</v>
      </c>
      <c r="K91" s="159"/>
      <c r="L91" s="164"/>
      <c r="M91" s="165"/>
      <c r="N91" s="166"/>
      <c r="O91" s="166"/>
      <c r="P91" s="167">
        <f>P92+P121+P201+P221+P246+P277+P298</f>
        <v>0</v>
      </c>
      <c r="Q91" s="166"/>
      <c r="R91" s="167">
        <f>R92+R121+R201+R221+R246+R277+R298</f>
        <v>2435.0820696260921</v>
      </c>
      <c r="S91" s="166"/>
      <c r="T91" s="168">
        <f>T92+T121+T201+T221+T246+T277+T298</f>
        <v>9.4600000000000009</v>
      </c>
      <c r="AR91" s="169" t="s">
        <v>83</v>
      </c>
      <c r="AT91" s="170" t="s">
        <v>74</v>
      </c>
      <c r="AU91" s="170" t="s">
        <v>83</v>
      </c>
      <c r="AY91" s="169" t="s">
        <v>127</v>
      </c>
      <c r="BK91" s="171">
        <f>BK92+BK121+BK201+BK221+BK246+BK277+BK298</f>
        <v>0</v>
      </c>
    </row>
    <row r="92" spans="1:65" s="12" customFormat="1" ht="20.85" customHeight="1">
      <c r="B92" s="158"/>
      <c r="C92" s="159"/>
      <c r="D92" s="160" t="s">
        <v>74</v>
      </c>
      <c r="E92" s="172" t="s">
        <v>129</v>
      </c>
      <c r="F92" s="172" t="s">
        <v>130</v>
      </c>
      <c r="G92" s="159"/>
      <c r="H92" s="159"/>
      <c r="I92" s="162"/>
      <c r="J92" s="173">
        <f>BK92</f>
        <v>0</v>
      </c>
      <c r="K92" s="159"/>
      <c r="L92" s="164"/>
      <c r="M92" s="165"/>
      <c r="N92" s="166"/>
      <c r="O92" s="166"/>
      <c r="P92" s="167">
        <f>SUM(P93:P120)</f>
        <v>0</v>
      </c>
      <c r="Q92" s="166"/>
      <c r="R92" s="167">
        <f>SUM(R93:R120)</f>
        <v>0.200670185</v>
      </c>
      <c r="S92" s="166"/>
      <c r="T92" s="168">
        <f>SUM(T93:T120)</f>
        <v>9.4600000000000009</v>
      </c>
      <c r="AR92" s="169" t="s">
        <v>83</v>
      </c>
      <c r="AT92" s="170" t="s">
        <v>74</v>
      </c>
      <c r="AU92" s="170" t="s">
        <v>85</v>
      </c>
      <c r="AY92" s="169" t="s">
        <v>127</v>
      </c>
      <c r="BK92" s="171">
        <f>SUM(BK93:BK120)</f>
        <v>0</v>
      </c>
    </row>
    <row r="93" spans="1:65" s="2" customFormat="1" ht="16.5" customHeight="1">
      <c r="A93" s="35"/>
      <c r="B93" s="36"/>
      <c r="C93" s="174" t="s">
        <v>83</v>
      </c>
      <c r="D93" s="174" t="s">
        <v>131</v>
      </c>
      <c r="E93" s="175" t="s">
        <v>132</v>
      </c>
      <c r="F93" s="176" t="s">
        <v>133</v>
      </c>
      <c r="G93" s="177" t="s">
        <v>134</v>
      </c>
      <c r="H93" s="178">
        <v>53</v>
      </c>
      <c r="I93" s="179"/>
      <c r="J93" s="180">
        <f>ROUND(I93*H93,2)</f>
        <v>0</v>
      </c>
      <c r="K93" s="176" t="s">
        <v>135</v>
      </c>
      <c r="L93" s="40"/>
      <c r="M93" s="181" t="s">
        <v>19</v>
      </c>
      <c r="N93" s="182" t="s">
        <v>46</v>
      </c>
      <c r="O93" s="65"/>
      <c r="P93" s="183">
        <f>O93*H93</f>
        <v>0</v>
      </c>
      <c r="Q93" s="183">
        <v>1.6449999999999999E-6</v>
      </c>
      <c r="R93" s="183">
        <f>Q93*H93</f>
        <v>8.7185E-5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136</v>
      </c>
      <c r="AT93" s="185" t="s">
        <v>131</v>
      </c>
      <c r="AU93" s="185" t="s">
        <v>137</v>
      </c>
      <c r="AY93" s="18" t="s">
        <v>127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83</v>
      </c>
      <c r="BK93" s="186">
        <f>ROUND(I93*H93,2)</f>
        <v>0</v>
      </c>
      <c r="BL93" s="18" t="s">
        <v>136</v>
      </c>
      <c r="BM93" s="185" t="s">
        <v>138</v>
      </c>
    </row>
    <row r="94" spans="1:65" s="2" customFormat="1" ht="11.25">
      <c r="A94" s="35"/>
      <c r="B94" s="36"/>
      <c r="C94" s="37"/>
      <c r="D94" s="187" t="s">
        <v>139</v>
      </c>
      <c r="E94" s="37"/>
      <c r="F94" s="188" t="s">
        <v>140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139</v>
      </c>
      <c r="AU94" s="18" t="s">
        <v>137</v>
      </c>
    </row>
    <row r="95" spans="1:65" s="2" customFormat="1" ht="33" customHeight="1">
      <c r="A95" s="35"/>
      <c r="B95" s="36"/>
      <c r="C95" s="174" t="s">
        <v>85</v>
      </c>
      <c r="D95" s="174" t="s">
        <v>131</v>
      </c>
      <c r="E95" s="175" t="s">
        <v>141</v>
      </c>
      <c r="F95" s="176" t="s">
        <v>142</v>
      </c>
      <c r="G95" s="177" t="s">
        <v>143</v>
      </c>
      <c r="H95" s="178">
        <v>43</v>
      </c>
      <c r="I95" s="179"/>
      <c r="J95" s="180">
        <f>ROUND(I95*H95,2)</f>
        <v>0</v>
      </c>
      <c r="K95" s="176" t="s">
        <v>144</v>
      </c>
      <c r="L95" s="40"/>
      <c r="M95" s="181" t="s">
        <v>19</v>
      </c>
      <c r="N95" s="182" t="s">
        <v>46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0.22</v>
      </c>
      <c r="T95" s="184">
        <f>S95*H95</f>
        <v>9.4600000000000009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136</v>
      </c>
      <c r="AT95" s="185" t="s">
        <v>131</v>
      </c>
      <c r="AU95" s="185" t="s">
        <v>137</v>
      </c>
      <c r="AY95" s="18" t="s">
        <v>127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83</v>
      </c>
      <c r="BK95" s="186">
        <f>ROUND(I95*H95,2)</f>
        <v>0</v>
      </c>
      <c r="BL95" s="18" t="s">
        <v>136</v>
      </c>
      <c r="BM95" s="185" t="s">
        <v>145</v>
      </c>
    </row>
    <row r="96" spans="1:65" s="2" customFormat="1" ht="11.25">
      <c r="A96" s="35"/>
      <c r="B96" s="36"/>
      <c r="C96" s="37"/>
      <c r="D96" s="187" t="s">
        <v>139</v>
      </c>
      <c r="E96" s="37"/>
      <c r="F96" s="188" t="s">
        <v>146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139</v>
      </c>
      <c r="AU96" s="18" t="s">
        <v>137</v>
      </c>
    </row>
    <row r="97" spans="1:65" s="13" customFormat="1" ht="11.25">
      <c r="B97" s="192"/>
      <c r="C97" s="193"/>
      <c r="D97" s="194" t="s">
        <v>147</v>
      </c>
      <c r="E97" s="195" t="s">
        <v>19</v>
      </c>
      <c r="F97" s="196" t="s">
        <v>148</v>
      </c>
      <c r="G97" s="193"/>
      <c r="H97" s="197">
        <v>43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147</v>
      </c>
      <c r="AU97" s="203" t="s">
        <v>137</v>
      </c>
      <c r="AV97" s="13" t="s">
        <v>85</v>
      </c>
      <c r="AW97" s="13" t="s">
        <v>37</v>
      </c>
      <c r="AX97" s="13" t="s">
        <v>83</v>
      </c>
      <c r="AY97" s="203" t="s">
        <v>127</v>
      </c>
    </row>
    <row r="98" spans="1:65" s="2" customFormat="1" ht="24.2" customHeight="1">
      <c r="A98" s="35"/>
      <c r="B98" s="36"/>
      <c r="C98" s="174" t="s">
        <v>137</v>
      </c>
      <c r="D98" s="174" t="s">
        <v>131</v>
      </c>
      <c r="E98" s="175" t="s">
        <v>149</v>
      </c>
      <c r="F98" s="176" t="s">
        <v>150</v>
      </c>
      <c r="G98" s="177" t="s">
        <v>151</v>
      </c>
      <c r="H98" s="178">
        <v>6</v>
      </c>
      <c r="I98" s="179"/>
      <c r="J98" s="180">
        <f>ROUND(I98*H98,2)</f>
        <v>0</v>
      </c>
      <c r="K98" s="176" t="s">
        <v>135</v>
      </c>
      <c r="L98" s="40"/>
      <c r="M98" s="181" t="s">
        <v>19</v>
      </c>
      <c r="N98" s="182" t="s">
        <v>46</v>
      </c>
      <c r="O98" s="65"/>
      <c r="P98" s="183">
        <f>O98*H98</f>
        <v>0</v>
      </c>
      <c r="Q98" s="183">
        <v>3.2028000000000001E-2</v>
      </c>
      <c r="R98" s="183">
        <f>Q98*H98</f>
        <v>0.19216800000000001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136</v>
      </c>
      <c r="AT98" s="185" t="s">
        <v>131</v>
      </c>
      <c r="AU98" s="185" t="s">
        <v>137</v>
      </c>
      <c r="AY98" s="18" t="s">
        <v>127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83</v>
      </c>
      <c r="BK98" s="186">
        <f>ROUND(I98*H98,2)</f>
        <v>0</v>
      </c>
      <c r="BL98" s="18" t="s">
        <v>136</v>
      </c>
      <c r="BM98" s="185" t="s">
        <v>152</v>
      </c>
    </row>
    <row r="99" spans="1:65" s="2" customFormat="1" ht="11.25">
      <c r="A99" s="35"/>
      <c r="B99" s="36"/>
      <c r="C99" s="37"/>
      <c r="D99" s="187" t="s">
        <v>139</v>
      </c>
      <c r="E99" s="37"/>
      <c r="F99" s="188" t="s">
        <v>153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139</v>
      </c>
      <c r="AU99" s="18" t="s">
        <v>137</v>
      </c>
    </row>
    <row r="100" spans="1:65" s="2" customFormat="1" ht="16.5" customHeight="1">
      <c r="A100" s="35"/>
      <c r="B100" s="36"/>
      <c r="C100" s="174" t="s">
        <v>136</v>
      </c>
      <c r="D100" s="174" t="s">
        <v>131</v>
      </c>
      <c r="E100" s="175" t="s">
        <v>154</v>
      </c>
      <c r="F100" s="176" t="s">
        <v>155</v>
      </c>
      <c r="G100" s="177" t="s">
        <v>143</v>
      </c>
      <c r="H100" s="178">
        <v>18</v>
      </c>
      <c r="I100" s="179"/>
      <c r="J100" s="180">
        <f>ROUND(I100*H100,2)</f>
        <v>0</v>
      </c>
      <c r="K100" s="176" t="s">
        <v>135</v>
      </c>
      <c r="L100" s="40"/>
      <c r="M100" s="181" t="s">
        <v>19</v>
      </c>
      <c r="N100" s="182" t="s">
        <v>46</v>
      </c>
      <c r="O100" s="65"/>
      <c r="P100" s="183">
        <f>O100*H100</f>
        <v>0</v>
      </c>
      <c r="Q100" s="183">
        <v>4.6749999999999998E-4</v>
      </c>
      <c r="R100" s="183">
        <f>Q100*H100</f>
        <v>8.4149999999999989E-3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136</v>
      </c>
      <c r="AT100" s="185" t="s">
        <v>131</v>
      </c>
      <c r="AU100" s="185" t="s">
        <v>137</v>
      </c>
      <c r="AY100" s="18" t="s">
        <v>127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83</v>
      </c>
      <c r="BK100" s="186">
        <f>ROUND(I100*H100,2)</f>
        <v>0</v>
      </c>
      <c r="BL100" s="18" t="s">
        <v>136</v>
      </c>
      <c r="BM100" s="185" t="s">
        <v>156</v>
      </c>
    </row>
    <row r="101" spans="1:65" s="2" customFormat="1" ht="11.25">
      <c r="A101" s="35"/>
      <c r="B101" s="36"/>
      <c r="C101" s="37"/>
      <c r="D101" s="187" t="s">
        <v>139</v>
      </c>
      <c r="E101" s="37"/>
      <c r="F101" s="188" t="s">
        <v>157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139</v>
      </c>
      <c r="AU101" s="18" t="s">
        <v>137</v>
      </c>
    </row>
    <row r="102" spans="1:65" s="2" customFormat="1" ht="21.75" customHeight="1">
      <c r="A102" s="35"/>
      <c r="B102" s="36"/>
      <c r="C102" s="174" t="s">
        <v>158</v>
      </c>
      <c r="D102" s="174" t="s">
        <v>131</v>
      </c>
      <c r="E102" s="175" t="s">
        <v>159</v>
      </c>
      <c r="F102" s="176" t="s">
        <v>160</v>
      </c>
      <c r="G102" s="177" t="s">
        <v>151</v>
      </c>
      <c r="H102" s="178">
        <v>2</v>
      </c>
      <c r="I102" s="179"/>
      <c r="J102" s="180">
        <f>ROUND(I102*H102,2)</f>
        <v>0</v>
      </c>
      <c r="K102" s="176" t="s">
        <v>135</v>
      </c>
      <c r="L102" s="40"/>
      <c r="M102" s="181" t="s">
        <v>19</v>
      </c>
      <c r="N102" s="182" t="s">
        <v>46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136</v>
      </c>
      <c r="AT102" s="185" t="s">
        <v>131</v>
      </c>
      <c r="AU102" s="185" t="s">
        <v>137</v>
      </c>
      <c r="AY102" s="18" t="s">
        <v>127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83</v>
      </c>
      <c r="BK102" s="186">
        <f>ROUND(I102*H102,2)</f>
        <v>0</v>
      </c>
      <c r="BL102" s="18" t="s">
        <v>136</v>
      </c>
      <c r="BM102" s="185" t="s">
        <v>161</v>
      </c>
    </row>
    <row r="103" spans="1:65" s="2" customFormat="1" ht="11.25">
      <c r="A103" s="35"/>
      <c r="B103" s="36"/>
      <c r="C103" s="37"/>
      <c r="D103" s="187" t="s">
        <v>139</v>
      </c>
      <c r="E103" s="37"/>
      <c r="F103" s="188" t="s">
        <v>162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139</v>
      </c>
      <c r="AU103" s="18" t="s">
        <v>137</v>
      </c>
    </row>
    <row r="104" spans="1:65" s="2" customFormat="1" ht="16.5" customHeight="1">
      <c r="A104" s="35"/>
      <c r="B104" s="36"/>
      <c r="C104" s="174" t="s">
        <v>163</v>
      </c>
      <c r="D104" s="174" t="s">
        <v>131</v>
      </c>
      <c r="E104" s="175" t="s">
        <v>164</v>
      </c>
      <c r="F104" s="176" t="s">
        <v>165</v>
      </c>
      <c r="G104" s="177" t="s">
        <v>151</v>
      </c>
      <c r="H104" s="178">
        <v>2</v>
      </c>
      <c r="I104" s="179"/>
      <c r="J104" s="180">
        <f>ROUND(I104*H104,2)</f>
        <v>0</v>
      </c>
      <c r="K104" s="176" t="s">
        <v>135</v>
      </c>
      <c r="L104" s="40"/>
      <c r="M104" s="181" t="s">
        <v>19</v>
      </c>
      <c r="N104" s="182" t="s">
        <v>46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136</v>
      </c>
      <c r="AT104" s="185" t="s">
        <v>131</v>
      </c>
      <c r="AU104" s="185" t="s">
        <v>137</v>
      </c>
      <c r="AY104" s="18" t="s">
        <v>127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83</v>
      </c>
      <c r="BK104" s="186">
        <f>ROUND(I104*H104,2)</f>
        <v>0</v>
      </c>
      <c r="BL104" s="18" t="s">
        <v>136</v>
      </c>
      <c r="BM104" s="185" t="s">
        <v>166</v>
      </c>
    </row>
    <row r="105" spans="1:65" s="2" customFormat="1" ht="11.25">
      <c r="A105" s="35"/>
      <c r="B105" s="36"/>
      <c r="C105" s="37"/>
      <c r="D105" s="187" t="s">
        <v>139</v>
      </c>
      <c r="E105" s="37"/>
      <c r="F105" s="188" t="s">
        <v>167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139</v>
      </c>
      <c r="AU105" s="18" t="s">
        <v>137</v>
      </c>
    </row>
    <row r="106" spans="1:65" s="2" customFormat="1" ht="24.2" customHeight="1">
      <c r="A106" s="35"/>
      <c r="B106" s="36"/>
      <c r="C106" s="174" t="s">
        <v>168</v>
      </c>
      <c r="D106" s="174" t="s">
        <v>131</v>
      </c>
      <c r="E106" s="175" t="s">
        <v>169</v>
      </c>
      <c r="F106" s="176" t="s">
        <v>170</v>
      </c>
      <c r="G106" s="177" t="s">
        <v>151</v>
      </c>
      <c r="H106" s="178">
        <v>2</v>
      </c>
      <c r="I106" s="179"/>
      <c r="J106" s="180">
        <f>ROUND(I106*H106,2)</f>
        <v>0</v>
      </c>
      <c r="K106" s="176" t="s">
        <v>135</v>
      </c>
      <c r="L106" s="40"/>
      <c r="M106" s="181" t="s">
        <v>19</v>
      </c>
      <c r="N106" s="182" t="s">
        <v>46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136</v>
      </c>
      <c r="AT106" s="185" t="s">
        <v>131</v>
      </c>
      <c r="AU106" s="185" t="s">
        <v>137</v>
      </c>
      <c r="AY106" s="18" t="s">
        <v>127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83</v>
      </c>
      <c r="BK106" s="186">
        <f>ROUND(I106*H106,2)</f>
        <v>0</v>
      </c>
      <c r="BL106" s="18" t="s">
        <v>136</v>
      </c>
      <c r="BM106" s="185" t="s">
        <v>171</v>
      </c>
    </row>
    <row r="107" spans="1:65" s="2" customFormat="1" ht="11.25">
      <c r="A107" s="35"/>
      <c r="B107" s="36"/>
      <c r="C107" s="37"/>
      <c r="D107" s="187" t="s">
        <v>139</v>
      </c>
      <c r="E107" s="37"/>
      <c r="F107" s="188" t="s">
        <v>172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139</v>
      </c>
      <c r="AU107" s="18" t="s">
        <v>137</v>
      </c>
    </row>
    <row r="108" spans="1:65" s="2" customFormat="1" ht="24.2" customHeight="1">
      <c r="A108" s="35"/>
      <c r="B108" s="36"/>
      <c r="C108" s="174" t="s">
        <v>173</v>
      </c>
      <c r="D108" s="174" t="s">
        <v>131</v>
      </c>
      <c r="E108" s="175" t="s">
        <v>174</v>
      </c>
      <c r="F108" s="176" t="s">
        <v>175</v>
      </c>
      <c r="G108" s="177" t="s">
        <v>151</v>
      </c>
      <c r="H108" s="178">
        <v>2</v>
      </c>
      <c r="I108" s="179"/>
      <c r="J108" s="180">
        <f>ROUND(I108*H108,2)</f>
        <v>0</v>
      </c>
      <c r="K108" s="176" t="s">
        <v>135</v>
      </c>
      <c r="L108" s="40"/>
      <c r="M108" s="181" t="s">
        <v>19</v>
      </c>
      <c r="N108" s="182" t="s">
        <v>46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136</v>
      </c>
      <c r="AT108" s="185" t="s">
        <v>131</v>
      </c>
      <c r="AU108" s="185" t="s">
        <v>137</v>
      </c>
      <c r="AY108" s="18" t="s">
        <v>127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83</v>
      </c>
      <c r="BK108" s="186">
        <f>ROUND(I108*H108,2)</f>
        <v>0</v>
      </c>
      <c r="BL108" s="18" t="s">
        <v>136</v>
      </c>
      <c r="BM108" s="185" t="s">
        <v>176</v>
      </c>
    </row>
    <row r="109" spans="1:65" s="2" customFormat="1" ht="11.25">
      <c r="A109" s="35"/>
      <c r="B109" s="36"/>
      <c r="C109" s="37"/>
      <c r="D109" s="187" t="s">
        <v>139</v>
      </c>
      <c r="E109" s="37"/>
      <c r="F109" s="188" t="s">
        <v>177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139</v>
      </c>
      <c r="AU109" s="18" t="s">
        <v>137</v>
      </c>
    </row>
    <row r="110" spans="1:65" s="2" customFormat="1" ht="24.2" customHeight="1">
      <c r="A110" s="35"/>
      <c r="B110" s="36"/>
      <c r="C110" s="174" t="s">
        <v>178</v>
      </c>
      <c r="D110" s="174" t="s">
        <v>131</v>
      </c>
      <c r="E110" s="175" t="s">
        <v>179</v>
      </c>
      <c r="F110" s="176" t="s">
        <v>180</v>
      </c>
      <c r="G110" s="177" t="s">
        <v>151</v>
      </c>
      <c r="H110" s="178">
        <v>2</v>
      </c>
      <c r="I110" s="179"/>
      <c r="J110" s="180">
        <f>ROUND(I110*H110,2)</f>
        <v>0</v>
      </c>
      <c r="K110" s="176" t="s">
        <v>135</v>
      </c>
      <c r="L110" s="40"/>
      <c r="M110" s="181" t="s">
        <v>19</v>
      </c>
      <c r="N110" s="182" t="s">
        <v>46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136</v>
      </c>
      <c r="AT110" s="185" t="s">
        <v>131</v>
      </c>
      <c r="AU110" s="185" t="s">
        <v>137</v>
      </c>
      <c r="AY110" s="18" t="s">
        <v>127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83</v>
      </c>
      <c r="BK110" s="186">
        <f>ROUND(I110*H110,2)</f>
        <v>0</v>
      </c>
      <c r="BL110" s="18" t="s">
        <v>136</v>
      </c>
      <c r="BM110" s="185" t="s">
        <v>181</v>
      </c>
    </row>
    <row r="111" spans="1:65" s="2" customFormat="1" ht="11.25">
      <c r="A111" s="35"/>
      <c r="B111" s="36"/>
      <c r="C111" s="37"/>
      <c r="D111" s="187" t="s">
        <v>139</v>
      </c>
      <c r="E111" s="37"/>
      <c r="F111" s="188" t="s">
        <v>182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139</v>
      </c>
      <c r="AU111" s="18" t="s">
        <v>137</v>
      </c>
    </row>
    <row r="112" spans="1:65" s="2" customFormat="1" ht="24.2" customHeight="1">
      <c r="A112" s="35"/>
      <c r="B112" s="36"/>
      <c r="C112" s="174" t="s">
        <v>183</v>
      </c>
      <c r="D112" s="174" t="s">
        <v>131</v>
      </c>
      <c r="E112" s="175" t="s">
        <v>184</v>
      </c>
      <c r="F112" s="176" t="s">
        <v>185</v>
      </c>
      <c r="G112" s="177" t="s">
        <v>186</v>
      </c>
      <c r="H112" s="178">
        <v>8</v>
      </c>
      <c r="I112" s="179"/>
      <c r="J112" s="180">
        <f>ROUND(I112*H112,2)</f>
        <v>0</v>
      </c>
      <c r="K112" s="176" t="s">
        <v>135</v>
      </c>
      <c r="L112" s="40"/>
      <c r="M112" s="181" t="s">
        <v>19</v>
      </c>
      <c r="N112" s="182" t="s">
        <v>46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136</v>
      </c>
      <c r="AT112" s="185" t="s">
        <v>131</v>
      </c>
      <c r="AU112" s="185" t="s">
        <v>137</v>
      </c>
      <c r="AY112" s="18" t="s">
        <v>127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83</v>
      </c>
      <c r="BK112" s="186">
        <f>ROUND(I112*H112,2)</f>
        <v>0</v>
      </c>
      <c r="BL112" s="18" t="s">
        <v>136</v>
      </c>
      <c r="BM112" s="185" t="s">
        <v>187</v>
      </c>
    </row>
    <row r="113" spans="1:65" s="2" customFormat="1" ht="11.25">
      <c r="A113" s="35"/>
      <c r="B113" s="36"/>
      <c r="C113" s="37"/>
      <c r="D113" s="187" t="s">
        <v>139</v>
      </c>
      <c r="E113" s="37"/>
      <c r="F113" s="188" t="s">
        <v>188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139</v>
      </c>
      <c r="AU113" s="18" t="s">
        <v>137</v>
      </c>
    </row>
    <row r="114" spans="1:65" s="2" customFormat="1" ht="24.2" customHeight="1">
      <c r="A114" s="35"/>
      <c r="B114" s="36"/>
      <c r="C114" s="174" t="s">
        <v>129</v>
      </c>
      <c r="D114" s="174" t="s">
        <v>131</v>
      </c>
      <c r="E114" s="175" t="s">
        <v>189</v>
      </c>
      <c r="F114" s="176" t="s">
        <v>190</v>
      </c>
      <c r="G114" s="177" t="s">
        <v>186</v>
      </c>
      <c r="H114" s="178">
        <v>9.4600000000000009</v>
      </c>
      <c r="I114" s="179"/>
      <c r="J114" s="180">
        <f>ROUND(I114*H114,2)</f>
        <v>0</v>
      </c>
      <c r="K114" s="176" t="s">
        <v>135</v>
      </c>
      <c r="L114" s="40"/>
      <c r="M114" s="181" t="s">
        <v>19</v>
      </c>
      <c r="N114" s="182" t="s">
        <v>46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136</v>
      </c>
      <c r="AT114" s="185" t="s">
        <v>131</v>
      </c>
      <c r="AU114" s="185" t="s">
        <v>137</v>
      </c>
      <c r="AY114" s="18" t="s">
        <v>127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83</v>
      </c>
      <c r="BK114" s="186">
        <f>ROUND(I114*H114,2)</f>
        <v>0</v>
      </c>
      <c r="BL114" s="18" t="s">
        <v>136</v>
      </c>
      <c r="BM114" s="185" t="s">
        <v>191</v>
      </c>
    </row>
    <row r="115" spans="1:65" s="2" customFormat="1" ht="11.25">
      <c r="A115" s="35"/>
      <c r="B115" s="36"/>
      <c r="C115" s="37"/>
      <c r="D115" s="187" t="s">
        <v>139</v>
      </c>
      <c r="E115" s="37"/>
      <c r="F115" s="188" t="s">
        <v>192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139</v>
      </c>
      <c r="AU115" s="18" t="s">
        <v>137</v>
      </c>
    </row>
    <row r="116" spans="1:65" s="2" customFormat="1" ht="24.2" customHeight="1">
      <c r="A116" s="35"/>
      <c r="B116" s="36"/>
      <c r="C116" s="174" t="s">
        <v>8</v>
      </c>
      <c r="D116" s="174" t="s">
        <v>131</v>
      </c>
      <c r="E116" s="175" t="s">
        <v>193</v>
      </c>
      <c r="F116" s="176" t="s">
        <v>194</v>
      </c>
      <c r="G116" s="177" t="s">
        <v>186</v>
      </c>
      <c r="H116" s="178">
        <v>85.14</v>
      </c>
      <c r="I116" s="179"/>
      <c r="J116" s="180">
        <f>ROUND(I116*H116,2)</f>
        <v>0</v>
      </c>
      <c r="K116" s="176" t="s">
        <v>135</v>
      </c>
      <c r="L116" s="40"/>
      <c r="M116" s="181" t="s">
        <v>19</v>
      </c>
      <c r="N116" s="182" t="s">
        <v>46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136</v>
      </c>
      <c r="AT116" s="185" t="s">
        <v>131</v>
      </c>
      <c r="AU116" s="185" t="s">
        <v>137</v>
      </c>
      <c r="AY116" s="18" t="s">
        <v>127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83</v>
      </c>
      <c r="BK116" s="186">
        <f>ROUND(I116*H116,2)</f>
        <v>0</v>
      </c>
      <c r="BL116" s="18" t="s">
        <v>136</v>
      </c>
      <c r="BM116" s="185" t="s">
        <v>195</v>
      </c>
    </row>
    <row r="117" spans="1:65" s="2" customFormat="1" ht="11.25">
      <c r="A117" s="35"/>
      <c r="B117" s="36"/>
      <c r="C117" s="37"/>
      <c r="D117" s="187" t="s">
        <v>139</v>
      </c>
      <c r="E117" s="37"/>
      <c r="F117" s="188" t="s">
        <v>196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139</v>
      </c>
      <c r="AU117" s="18" t="s">
        <v>137</v>
      </c>
    </row>
    <row r="118" spans="1:65" s="13" customFormat="1" ht="11.25">
      <c r="B118" s="192"/>
      <c r="C118" s="193"/>
      <c r="D118" s="194" t="s">
        <v>147</v>
      </c>
      <c r="E118" s="195" t="s">
        <v>19</v>
      </c>
      <c r="F118" s="196" t="s">
        <v>197</v>
      </c>
      <c r="G118" s="193"/>
      <c r="H118" s="197">
        <v>85.14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147</v>
      </c>
      <c r="AU118" s="203" t="s">
        <v>137</v>
      </c>
      <c r="AV118" s="13" t="s">
        <v>85</v>
      </c>
      <c r="AW118" s="13" t="s">
        <v>37</v>
      </c>
      <c r="AX118" s="13" t="s">
        <v>83</v>
      </c>
      <c r="AY118" s="203" t="s">
        <v>127</v>
      </c>
    </row>
    <row r="119" spans="1:65" s="2" customFormat="1" ht="24.2" customHeight="1">
      <c r="A119" s="35"/>
      <c r="B119" s="36"/>
      <c r="C119" s="174" t="s">
        <v>198</v>
      </c>
      <c r="D119" s="174" t="s">
        <v>131</v>
      </c>
      <c r="E119" s="175" t="s">
        <v>199</v>
      </c>
      <c r="F119" s="176" t="s">
        <v>200</v>
      </c>
      <c r="G119" s="177" t="s">
        <v>186</v>
      </c>
      <c r="H119" s="178">
        <v>9.4600000000000009</v>
      </c>
      <c r="I119" s="179"/>
      <c r="J119" s="180">
        <f>ROUND(I119*H119,2)</f>
        <v>0</v>
      </c>
      <c r="K119" s="176" t="s">
        <v>135</v>
      </c>
      <c r="L119" s="40"/>
      <c r="M119" s="181" t="s">
        <v>19</v>
      </c>
      <c r="N119" s="182" t="s">
        <v>46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136</v>
      </c>
      <c r="AT119" s="185" t="s">
        <v>131</v>
      </c>
      <c r="AU119" s="185" t="s">
        <v>137</v>
      </c>
      <c r="AY119" s="18" t="s">
        <v>127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83</v>
      </c>
      <c r="BK119" s="186">
        <f>ROUND(I119*H119,2)</f>
        <v>0</v>
      </c>
      <c r="BL119" s="18" t="s">
        <v>136</v>
      </c>
      <c r="BM119" s="185" t="s">
        <v>201</v>
      </c>
    </row>
    <row r="120" spans="1:65" s="2" customFormat="1" ht="11.25">
      <c r="A120" s="35"/>
      <c r="B120" s="36"/>
      <c r="C120" s="37"/>
      <c r="D120" s="187" t="s">
        <v>139</v>
      </c>
      <c r="E120" s="37"/>
      <c r="F120" s="188" t="s">
        <v>202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139</v>
      </c>
      <c r="AU120" s="18" t="s">
        <v>137</v>
      </c>
    </row>
    <row r="121" spans="1:65" s="12" customFormat="1" ht="20.85" customHeight="1">
      <c r="B121" s="158"/>
      <c r="C121" s="159"/>
      <c r="D121" s="160" t="s">
        <v>74</v>
      </c>
      <c r="E121" s="172" t="s">
        <v>198</v>
      </c>
      <c r="F121" s="172" t="s">
        <v>203</v>
      </c>
      <c r="G121" s="159"/>
      <c r="H121" s="159"/>
      <c r="I121" s="162"/>
      <c r="J121" s="173">
        <f>BK121</f>
        <v>0</v>
      </c>
      <c r="K121" s="159"/>
      <c r="L121" s="164"/>
      <c r="M121" s="165"/>
      <c r="N121" s="166"/>
      <c r="O121" s="166"/>
      <c r="P121" s="167">
        <f>SUM(P122:P200)</f>
        <v>0</v>
      </c>
      <c r="Q121" s="166"/>
      <c r="R121" s="167">
        <f>SUM(R122:R200)</f>
        <v>1745.7225118000001</v>
      </c>
      <c r="S121" s="166"/>
      <c r="T121" s="168">
        <f>SUM(T122:T200)</f>
        <v>0</v>
      </c>
      <c r="AR121" s="169" t="s">
        <v>83</v>
      </c>
      <c r="AT121" s="170" t="s">
        <v>74</v>
      </c>
      <c r="AU121" s="170" t="s">
        <v>85</v>
      </c>
      <c r="AY121" s="169" t="s">
        <v>127</v>
      </c>
      <c r="BK121" s="171">
        <f>SUM(BK122:BK200)</f>
        <v>0</v>
      </c>
    </row>
    <row r="122" spans="1:65" s="2" customFormat="1" ht="16.5" customHeight="1">
      <c r="A122" s="35"/>
      <c r="B122" s="36"/>
      <c r="C122" s="174" t="s">
        <v>204</v>
      </c>
      <c r="D122" s="174" t="s">
        <v>131</v>
      </c>
      <c r="E122" s="175" t="s">
        <v>205</v>
      </c>
      <c r="F122" s="176" t="s">
        <v>206</v>
      </c>
      <c r="G122" s="177" t="s">
        <v>143</v>
      </c>
      <c r="H122" s="178">
        <v>885</v>
      </c>
      <c r="I122" s="179"/>
      <c r="J122" s="180">
        <f>ROUND(I122*H122,2)</f>
        <v>0</v>
      </c>
      <c r="K122" s="176" t="s">
        <v>135</v>
      </c>
      <c r="L122" s="40"/>
      <c r="M122" s="181" t="s">
        <v>19</v>
      </c>
      <c r="N122" s="182" t="s">
        <v>46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136</v>
      </c>
      <c r="AT122" s="185" t="s">
        <v>131</v>
      </c>
      <c r="AU122" s="185" t="s">
        <v>137</v>
      </c>
      <c r="AY122" s="18" t="s">
        <v>127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83</v>
      </c>
      <c r="BK122" s="186">
        <f>ROUND(I122*H122,2)</f>
        <v>0</v>
      </c>
      <c r="BL122" s="18" t="s">
        <v>136</v>
      </c>
      <c r="BM122" s="185" t="s">
        <v>207</v>
      </c>
    </row>
    <row r="123" spans="1:65" s="2" customFormat="1" ht="11.25">
      <c r="A123" s="35"/>
      <c r="B123" s="36"/>
      <c r="C123" s="37"/>
      <c r="D123" s="187" t="s">
        <v>139</v>
      </c>
      <c r="E123" s="37"/>
      <c r="F123" s="188" t="s">
        <v>208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139</v>
      </c>
      <c r="AU123" s="18" t="s">
        <v>137</v>
      </c>
    </row>
    <row r="124" spans="1:65" s="13" customFormat="1" ht="11.25">
      <c r="B124" s="192"/>
      <c r="C124" s="193"/>
      <c r="D124" s="194" t="s">
        <v>147</v>
      </c>
      <c r="E124" s="195" t="s">
        <v>19</v>
      </c>
      <c r="F124" s="196" t="s">
        <v>209</v>
      </c>
      <c r="G124" s="193"/>
      <c r="H124" s="197">
        <v>885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147</v>
      </c>
      <c r="AU124" s="203" t="s">
        <v>137</v>
      </c>
      <c r="AV124" s="13" t="s">
        <v>85</v>
      </c>
      <c r="AW124" s="13" t="s">
        <v>37</v>
      </c>
      <c r="AX124" s="13" t="s">
        <v>83</v>
      </c>
      <c r="AY124" s="203" t="s">
        <v>127</v>
      </c>
    </row>
    <row r="125" spans="1:65" s="2" customFormat="1" ht="16.5" customHeight="1">
      <c r="A125" s="35"/>
      <c r="B125" s="36"/>
      <c r="C125" s="174" t="s">
        <v>210</v>
      </c>
      <c r="D125" s="174" t="s">
        <v>131</v>
      </c>
      <c r="E125" s="175" t="s">
        <v>211</v>
      </c>
      <c r="F125" s="176" t="s">
        <v>212</v>
      </c>
      <c r="G125" s="177" t="s">
        <v>143</v>
      </c>
      <c r="H125" s="178">
        <v>4943</v>
      </c>
      <c r="I125" s="179"/>
      <c r="J125" s="180">
        <f>ROUND(I125*H125,2)</f>
        <v>0</v>
      </c>
      <c r="K125" s="176" t="s">
        <v>135</v>
      </c>
      <c r="L125" s="40"/>
      <c r="M125" s="181" t="s">
        <v>19</v>
      </c>
      <c r="N125" s="182" t="s">
        <v>46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136</v>
      </c>
      <c r="AT125" s="185" t="s">
        <v>131</v>
      </c>
      <c r="AU125" s="185" t="s">
        <v>137</v>
      </c>
      <c r="AY125" s="18" t="s">
        <v>127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83</v>
      </c>
      <c r="BK125" s="186">
        <f>ROUND(I125*H125,2)</f>
        <v>0</v>
      </c>
      <c r="BL125" s="18" t="s">
        <v>136</v>
      </c>
      <c r="BM125" s="185" t="s">
        <v>213</v>
      </c>
    </row>
    <row r="126" spans="1:65" s="2" customFormat="1" ht="11.25">
      <c r="A126" s="35"/>
      <c r="B126" s="36"/>
      <c r="C126" s="37"/>
      <c r="D126" s="187" t="s">
        <v>139</v>
      </c>
      <c r="E126" s="37"/>
      <c r="F126" s="188" t="s">
        <v>214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139</v>
      </c>
      <c r="AU126" s="18" t="s">
        <v>137</v>
      </c>
    </row>
    <row r="127" spans="1:65" s="2" customFormat="1" ht="24.2" customHeight="1">
      <c r="A127" s="35"/>
      <c r="B127" s="36"/>
      <c r="C127" s="174" t="s">
        <v>215</v>
      </c>
      <c r="D127" s="174" t="s">
        <v>131</v>
      </c>
      <c r="E127" s="175" t="s">
        <v>216</v>
      </c>
      <c r="F127" s="176" t="s">
        <v>217</v>
      </c>
      <c r="G127" s="177" t="s">
        <v>218</v>
      </c>
      <c r="H127" s="178">
        <v>2737</v>
      </c>
      <c r="I127" s="179"/>
      <c r="J127" s="180">
        <f>ROUND(I127*H127,2)</f>
        <v>0</v>
      </c>
      <c r="K127" s="176" t="s">
        <v>135</v>
      </c>
      <c r="L127" s="40"/>
      <c r="M127" s="181" t="s">
        <v>19</v>
      </c>
      <c r="N127" s="182" t="s">
        <v>46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136</v>
      </c>
      <c r="AT127" s="185" t="s">
        <v>131</v>
      </c>
      <c r="AU127" s="185" t="s">
        <v>137</v>
      </c>
      <c r="AY127" s="18" t="s">
        <v>127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83</v>
      </c>
      <c r="BK127" s="186">
        <f>ROUND(I127*H127,2)</f>
        <v>0</v>
      </c>
      <c r="BL127" s="18" t="s">
        <v>136</v>
      </c>
      <c r="BM127" s="185" t="s">
        <v>219</v>
      </c>
    </row>
    <row r="128" spans="1:65" s="2" customFormat="1" ht="11.25">
      <c r="A128" s="35"/>
      <c r="B128" s="36"/>
      <c r="C128" s="37"/>
      <c r="D128" s="187" t="s">
        <v>139</v>
      </c>
      <c r="E128" s="37"/>
      <c r="F128" s="188" t="s">
        <v>220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139</v>
      </c>
      <c r="AU128" s="18" t="s">
        <v>137</v>
      </c>
    </row>
    <row r="129" spans="1:65" s="13" customFormat="1" ht="11.25">
      <c r="B129" s="192"/>
      <c r="C129" s="193"/>
      <c r="D129" s="194" t="s">
        <v>147</v>
      </c>
      <c r="E129" s="195" t="s">
        <v>19</v>
      </c>
      <c r="F129" s="196" t="s">
        <v>221</v>
      </c>
      <c r="G129" s="193"/>
      <c r="H129" s="197">
        <v>2737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147</v>
      </c>
      <c r="AU129" s="203" t="s">
        <v>137</v>
      </c>
      <c r="AV129" s="13" t="s">
        <v>85</v>
      </c>
      <c r="AW129" s="13" t="s">
        <v>37</v>
      </c>
      <c r="AX129" s="13" t="s">
        <v>83</v>
      </c>
      <c r="AY129" s="203" t="s">
        <v>127</v>
      </c>
    </row>
    <row r="130" spans="1:65" s="2" customFormat="1" ht="24.2" customHeight="1">
      <c r="A130" s="35"/>
      <c r="B130" s="36"/>
      <c r="C130" s="174" t="s">
        <v>222</v>
      </c>
      <c r="D130" s="174" t="s">
        <v>131</v>
      </c>
      <c r="E130" s="175" t="s">
        <v>223</v>
      </c>
      <c r="F130" s="176" t="s">
        <v>224</v>
      </c>
      <c r="G130" s="177" t="s">
        <v>143</v>
      </c>
      <c r="H130" s="178">
        <v>10840</v>
      </c>
      <c r="I130" s="179"/>
      <c r="J130" s="180">
        <f>ROUND(I130*H130,2)</f>
        <v>0</v>
      </c>
      <c r="K130" s="176" t="s">
        <v>135</v>
      </c>
      <c r="L130" s="40"/>
      <c r="M130" s="181" t="s">
        <v>19</v>
      </c>
      <c r="N130" s="182" t="s">
        <v>46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136</v>
      </c>
      <c r="AT130" s="185" t="s">
        <v>131</v>
      </c>
      <c r="AU130" s="185" t="s">
        <v>137</v>
      </c>
      <c r="AY130" s="18" t="s">
        <v>127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83</v>
      </c>
      <c r="BK130" s="186">
        <f>ROUND(I130*H130,2)</f>
        <v>0</v>
      </c>
      <c r="BL130" s="18" t="s">
        <v>136</v>
      </c>
      <c r="BM130" s="185" t="s">
        <v>225</v>
      </c>
    </row>
    <row r="131" spans="1:65" s="2" customFormat="1" ht="11.25">
      <c r="A131" s="35"/>
      <c r="B131" s="36"/>
      <c r="C131" s="37"/>
      <c r="D131" s="187" t="s">
        <v>139</v>
      </c>
      <c r="E131" s="37"/>
      <c r="F131" s="188" t="s">
        <v>226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139</v>
      </c>
      <c r="AU131" s="18" t="s">
        <v>137</v>
      </c>
    </row>
    <row r="132" spans="1:65" s="2" customFormat="1" ht="19.5">
      <c r="A132" s="35"/>
      <c r="B132" s="36"/>
      <c r="C132" s="37"/>
      <c r="D132" s="194" t="s">
        <v>227</v>
      </c>
      <c r="E132" s="37"/>
      <c r="F132" s="204" t="s">
        <v>228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227</v>
      </c>
      <c r="AU132" s="18" t="s">
        <v>137</v>
      </c>
    </row>
    <row r="133" spans="1:65" s="2" customFormat="1" ht="37.9" customHeight="1">
      <c r="A133" s="35"/>
      <c r="B133" s="36"/>
      <c r="C133" s="174" t="s">
        <v>229</v>
      </c>
      <c r="D133" s="174" t="s">
        <v>131</v>
      </c>
      <c r="E133" s="175" t="s">
        <v>230</v>
      </c>
      <c r="F133" s="176" t="s">
        <v>231</v>
      </c>
      <c r="G133" s="177" t="s">
        <v>218</v>
      </c>
      <c r="H133" s="178">
        <v>2737</v>
      </c>
      <c r="I133" s="179"/>
      <c r="J133" s="180">
        <f>ROUND(I133*H133,2)</f>
        <v>0</v>
      </c>
      <c r="K133" s="176" t="s">
        <v>135</v>
      </c>
      <c r="L133" s="40"/>
      <c r="M133" s="181" t="s">
        <v>19</v>
      </c>
      <c r="N133" s="182" t="s">
        <v>46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136</v>
      </c>
      <c r="AT133" s="185" t="s">
        <v>131</v>
      </c>
      <c r="AU133" s="185" t="s">
        <v>137</v>
      </c>
      <c r="AY133" s="18" t="s">
        <v>127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83</v>
      </c>
      <c r="BK133" s="186">
        <f>ROUND(I133*H133,2)</f>
        <v>0</v>
      </c>
      <c r="BL133" s="18" t="s">
        <v>136</v>
      </c>
      <c r="BM133" s="185" t="s">
        <v>232</v>
      </c>
    </row>
    <row r="134" spans="1:65" s="2" customFormat="1" ht="11.25">
      <c r="A134" s="35"/>
      <c r="B134" s="36"/>
      <c r="C134" s="37"/>
      <c r="D134" s="187" t="s">
        <v>139</v>
      </c>
      <c r="E134" s="37"/>
      <c r="F134" s="188" t="s">
        <v>233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139</v>
      </c>
      <c r="AU134" s="18" t="s">
        <v>137</v>
      </c>
    </row>
    <row r="135" spans="1:65" s="2" customFormat="1" ht="21.75" customHeight="1">
      <c r="A135" s="35"/>
      <c r="B135" s="36"/>
      <c r="C135" s="174" t="s">
        <v>234</v>
      </c>
      <c r="D135" s="174" t="s">
        <v>131</v>
      </c>
      <c r="E135" s="175" t="s">
        <v>235</v>
      </c>
      <c r="F135" s="176" t="s">
        <v>236</v>
      </c>
      <c r="G135" s="177" t="s">
        <v>218</v>
      </c>
      <c r="H135" s="178">
        <v>149.22</v>
      </c>
      <c r="I135" s="179"/>
      <c r="J135" s="180">
        <f>ROUND(I135*H135,2)</f>
        <v>0</v>
      </c>
      <c r="K135" s="176" t="s">
        <v>135</v>
      </c>
      <c r="L135" s="40"/>
      <c r="M135" s="181" t="s">
        <v>19</v>
      </c>
      <c r="N135" s="182" t="s">
        <v>46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136</v>
      </c>
      <c r="AT135" s="185" t="s">
        <v>131</v>
      </c>
      <c r="AU135" s="185" t="s">
        <v>137</v>
      </c>
      <c r="AY135" s="18" t="s">
        <v>127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83</v>
      </c>
      <c r="BK135" s="186">
        <f>ROUND(I135*H135,2)</f>
        <v>0</v>
      </c>
      <c r="BL135" s="18" t="s">
        <v>136</v>
      </c>
      <c r="BM135" s="185" t="s">
        <v>237</v>
      </c>
    </row>
    <row r="136" spans="1:65" s="2" customFormat="1" ht="11.25">
      <c r="A136" s="35"/>
      <c r="B136" s="36"/>
      <c r="C136" s="37"/>
      <c r="D136" s="187" t="s">
        <v>139</v>
      </c>
      <c r="E136" s="37"/>
      <c r="F136" s="188" t="s">
        <v>238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139</v>
      </c>
      <c r="AU136" s="18" t="s">
        <v>137</v>
      </c>
    </row>
    <row r="137" spans="1:65" s="13" customFormat="1" ht="11.25">
      <c r="B137" s="192"/>
      <c r="C137" s="193"/>
      <c r="D137" s="194" t="s">
        <v>147</v>
      </c>
      <c r="E137" s="195" t="s">
        <v>19</v>
      </c>
      <c r="F137" s="196" t="s">
        <v>239</v>
      </c>
      <c r="G137" s="193"/>
      <c r="H137" s="197">
        <v>149.22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147</v>
      </c>
      <c r="AU137" s="203" t="s">
        <v>137</v>
      </c>
      <c r="AV137" s="13" t="s">
        <v>85</v>
      </c>
      <c r="AW137" s="13" t="s">
        <v>37</v>
      </c>
      <c r="AX137" s="13" t="s">
        <v>83</v>
      </c>
      <c r="AY137" s="203" t="s">
        <v>127</v>
      </c>
    </row>
    <row r="138" spans="1:65" s="2" customFormat="1" ht="16.5" customHeight="1">
      <c r="A138" s="35"/>
      <c r="B138" s="36"/>
      <c r="C138" s="174" t="s">
        <v>240</v>
      </c>
      <c r="D138" s="174" t="s">
        <v>131</v>
      </c>
      <c r="E138" s="175" t="s">
        <v>241</v>
      </c>
      <c r="F138" s="176" t="s">
        <v>242</v>
      </c>
      <c r="G138" s="177" t="s">
        <v>218</v>
      </c>
      <c r="H138" s="178">
        <v>38</v>
      </c>
      <c r="I138" s="179"/>
      <c r="J138" s="180">
        <f>ROUND(I138*H138,2)</f>
        <v>0</v>
      </c>
      <c r="K138" s="176" t="s">
        <v>135</v>
      </c>
      <c r="L138" s="40"/>
      <c r="M138" s="181" t="s">
        <v>19</v>
      </c>
      <c r="N138" s="182" t="s">
        <v>46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136</v>
      </c>
      <c r="AT138" s="185" t="s">
        <v>131</v>
      </c>
      <c r="AU138" s="185" t="s">
        <v>137</v>
      </c>
      <c r="AY138" s="18" t="s">
        <v>127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83</v>
      </c>
      <c r="BK138" s="186">
        <f>ROUND(I138*H138,2)</f>
        <v>0</v>
      </c>
      <c r="BL138" s="18" t="s">
        <v>136</v>
      </c>
      <c r="BM138" s="185" t="s">
        <v>243</v>
      </c>
    </row>
    <row r="139" spans="1:65" s="2" customFormat="1" ht="11.25">
      <c r="A139" s="35"/>
      <c r="B139" s="36"/>
      <c r="C139" s="37"/>
      <c r="D139" s="187" t="s">
        <v>139</v>
      </c>
      <c r="E139" s="37"/>
      <c r="F139" s="188" t="s">
        <v>244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139</v>
      </c>
      <c r="AU139" s="18" t="s">
        <v>137</v>
      </c>
    </row>
    <row r="140" spans="1:65" s="2" customFormat="1" ht="24.2" customHeight="1">
      <c r="A140" s="35"/>
      <c r="B140" s="36"/>
      <c r="C140" s="174" t="s">
        <v>7</v>
      </c>
      <c r="D140" s="174" t="s">
        <v>131</v>
      </c>
      <c r="E140" s="175" t="s">
        <v>245</v>
      </c>
      <c r="F140" s="176" t="s">
        <v>246</v>
      </c>
      <c r="G140" s="177" t="s">
        <v>218</v>
      </c>
      <c r="H140" s="178">
        <v>25.2</v>
      </c>
      <c r="I140" s="179"/>
      <c r="J140" s="180">
        <f>ROUND(I140*H140,2)</f>
        <v>0</v>
      </c>
      <c r="K140" s="176" t="s">
        <v>135</v>
      </c>
      <c r="L140" s="40"/>
      <c r="M140" s="181" t="s">
        <v>19</v>
      </c>
      <c r="N140" s="182" t="s">
        <v>46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136</v>
      </c>
      <c r="AT140" s="185" t="s">
        <v>131</v>
      </c>
      <c r="AU140" s="185" t="s">
        <v>137</v>
      </c>
      <c r="AY140" s="18" t="s">
        <v>127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83</v>
      </c>
      <c r="BK140" s="186">
        <f>ROUND(I140*H140,2)</f>
        <v>0</v>
      </c>
      <c r="BL140" s="18" t="s">
        <v>136</v>
      </c>
      <c r="BM140" s="185" t="s">
        <v>247</v>
      </c>
    </row>
    <row r="141" spans="1:65" s="2" customFormat="1" ht="11.25">
      <c r="A141" s="35"/>
      <c r="B141" s="36"/>
      <c r="C141" s="37"/>
      <c r="D141" s="187" t="s">
        <v>139</v>
      </c>
      <c r="E141" s="37"/>
      <c r="F141" s="188" t="s">
        <v>248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139</v>
      </c>
      <c r="AU141" s="18" t="s">
        <v>137</v>
      </c>
    </row>
    <row r="142" spans="1:65" s="2" customFormat="1" ht="19.5">
      <c r="A142" s="35"/>
      <c r="B142" s="36"/>
      <c r="C142" s="37"/>
      <c r="D142" s="194" t="s">
        <v>227</v>
      </c>
      <c r="E142" s="37"/>
      <c r="F142" s="204" t="s">
        <v>249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227</v>
      </c>
      <c r="AU142" s="18" t="s">
        <v>137</v>
      </c>
    </row>
    <row r="143" spans="1:65" s="13" customFormat="1" ht="11.25">
      <c r="B143" s="192"/>
      <c r="C143" s="193"/>
      <c r="D143" s="194" t="s">
        <v>147</v>
      </c>
      <c r="E143" s="195" t="s">
        <v>19</v>
      </c>
      <c r="F143" s="196" t="s">
        <v>250</v>
      </c>
      <c r="G143" s="193"/>
      <c r="H143" s="197">
        <v>25.2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147</v>
      </c>
      <c r="AU143" s="203" t="s">
        <v>137</v>
      </c>
      <c r="AV143" s="13" t="s">
        <v>85</v>
      </c>
      <c r="AW143" s="13" t="s">
        <v>37</v>
      </c>
      <c r="AX143" s="13" t="s">
        <v>83</v>
      </c>
      <c r="AY143" s="203" t="s">
        <v>127</v>
      </c>
    </row>
    <row r="144" spans="1:65" s="2" customFormat="1" ht="24.2" customHeight="1">
      <c r="A144" s="35"/>
      <c r="B144" s="36"/>
      <c r="C144" s="174" t="s">
        <v>251</v>
      </c>
      <c r="D144" s="174" t="s">
        <v>131</v>
      </c>
      <c r="E144" s="175" t="s">
        <v>252</v>
      </c>
      <c r="F144" s="176" t="s">
        <v>253</v>
      </c>
      <c r="G144" s="177" t="s">
        <v>218</v>
      </c>
      <c r="H144" s="178">
        <v>331.5</v>
      </c>
      <c r="I144" s="179"/>
      <c r="J144" s="180">
        <f>ROUND(I144*H144,2)</f>
        <v>0</v>
      </c>
      <c r="K144" s="176" t="s">
        <v>135</v>
      </c>
      <c r="L144" s="40"/>
      <c r="M144" s="181" t="s">
        <v>19</v>
      </c>
      <c r="N144" s="182" t="s">
        <v>46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136</v>
      </c>
      <c r="AT144" s="185" t="s">
        <v>131</v>
      </c>
      <c r="AU144" s="185" t="s">
        <v>137</v>
      </c>
      <c r="AY144" s="18" t="s">
        <v>127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83</v>
      </c>
      <c r="BK144" s="186">
        <f>ROUND(I144*H144,2)</f>
        <v>0</v>
      </c>
      <c r="BL144" s="18" t="s">
        <v>136</v>
      </c>
      <c r="BM144" s="185" t="s">
        <v>254</v>
      </c>
    </row>
    <row r="145" spans="1:65" s="2" customFormat="1" ht="11.25">
      <c r="A145" s="35"/>
      <c r="B145" s="36"/>
      <c r="C145" s="37"/>
      <c r="D145" s="187" t="s">
        <v>139</v>
      </c>
      <c r="E145" s="37"/>
      <c r="F145" s="188" t="s">
        <v>255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139</v>
      </c>
      <c r="AU145" s="18" t="s">
        <v>137</v>
      </c>
    </row>
    <row r="146" spans="1:65" s="2" customFormat="1" ht="19.5">
      <c r="A146" s="35"/>
      <c r="B146" s="36"/>
      <c r="C146" s="37"/>
      <c r="D146" s="194" t="s">
        <v>227</v>
      </c>
      <c r="E146" s="37"/>
      <c r="F146" s="204" t="s">
        <v>256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227</v>
      </c>
      <c r="AU146" s="18" t="s">
        <v>137</v>
      </c>
    </row>
    <row r="147" spans="1:65" s="13" customFormat="1" ht="11.25">
      <c r="B147" s="192"/>
      <c r="C147" s="193"/>
      <c r="D147" s="194" t="s">
        <v>147</v>
      </c>
      <c r="E147" s="195" t="s">
        <v>19</v>
      </c>
      <c r="F147" s="196" t="s">
        <v>257</v>
      </c>
      <c r="G147" s="193"/>
      <c r="H147" s="197">
        <v>331.5</v>
      </c>
      <c r="I147" s="198"/>
      <c r="J147" s="193"/>
      <c r="K147" s="193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147</v>
      </c>
      <c r="AU147" s="203" t="s">
        <v>137</v>
      </c>
      <c r="AV147" s="13" t="s">
        <v>85</v>
      </c>
      <c r="AW147" s="13" t="s">
        <v>37</v>
      </c>
      <c r="AX147" s="13" t="s">
        <v>83</v>
      </c>
      <c r="AY147" s="203" t="s">
        <v>127</v>
      </c>
    </row>
    <row r="148" spans="1:65" s="2" customFormat="1" ht="24.2" customHeight="1">
      <c r="A148" s="35"/>
      <c r="B148" s="36"/>
      <c r="C148" s="174" t="s">
        <v>258</v>
      </c>
      <c r="D148" s="174" t="s">
        <v>131</v>
      </c>
      <c r="E148" s="175" t="s">
        <v>259</v>
      </c>
      <c r="F148" s="176" t="s">
        <v>260</v>
      </c>
      <c r="G148" s="177" t="s">
        <v>218</v>
      </c>
      <c r="H148" s="178">
        <v>114.435</v>
      </c>
      <c r="I148" s="179"/>
      <c r="J148" s="180">
        <f>ROUND(I148*H148,2)</f>
        <v>0</v>
      </c>
      <c r="K148" s="176" t="s">
        <v>135</v>
      </c>
      <c r="L148" s="40"/>
      <c r="M148" s="181" t="s">
        <v>19</v>
      </c>
      <c r="N148" s="182" t="s">
        <v>46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136</v>
      </c>
      <c r="AT148" s="185" t="s">
        <v>131</v>
      </c>
      <c r="AU148" s="185" t="s">
        <v>137</v>
      </c>
      <c r="AY148" s="18" t="s">
        <v>127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83</v>
      </c>
      <c r="BK148" s="186">
        <f>ROUND(I148*H148,2)</f>
        <v>0</v>
      </c>
      <c r="BL148" s="18" t="s">
        <v>136</v>
      </c>
      <c r="BM148" s="185" t="s">
        <v>261</v>
      </c>
    </row>
    <row r="149" spans="1:65" s="2" customFormat="1" ht="11.25">
      <c r="A149" s="35"/>
      <c r="B149" s="36"/>
      <c r="C149" s="37"/>
      <c r="D149" s="187" t="s">
        <v>139</v>
      </c>
      <c r="E149" s="37"/>
      <c r="F149" s="188" t="s">
        <v>262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139</v>
      </c>
      <c r="AU149" s="18" t="s">
        <v>137</v>
      </c>
    </row>
    <row r="150" spans="1:65" s="2" customFormat="1" ht="19.5">
      <c r="A150" s="35"/>
      <c r="B150" s="36"/>
      <c r="C150" s="37"/>
      <c r="D150" s="194" t="s">
        <v>227</v>
      </c>
      <c r="E150" s="37"/>
      <c r="F150" s="204" t="s">
        <v>263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227</v>
      </c>
      <c r="AU150" s="18" t="s">
        <v>137</v>
      </c>
    </row>
    <row r="151" spans="1:65" s="13" customFormat="1" ht="11.25">
      <c r="B151" s="192"/>
      <c r="C151" s="193"/>
      <c r="D151" s="194" t="s">
        <v>147</v>
      </c>
      <c r="E151" s="195" t="s">
        <v>19</v>
      </c>
      <c r="F151" s="196" t="s">
        <v>264</v>
      </c>
      <c r="G151" s="193"/>
      <c r="H151" s="197">
        <v>9.36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147</v>
      </c>
      <c r="AU151" s="203" t="s">
        <v>137</v>
      </c>
      <c r="AV151" s="13" t="s">
        <v>85</v>
      </c>
      <c r="AW151" s="13" t="s">
        <v>37</v>
      </c>
      <c r="AX151" s="13" t="s">
        <v>75</v>
      </c>
      <c r="AY151" s="203" t="s">
        <v>127</v>
      </c>
    </row>
    <row r="152" spans="1:65" s="13" customFormat="1" ht="11.25">
      <c r="B152" s="192"/>
      <c r="C152" s="193"/>
      <c r="D152" s="194" t="s">
        <v>147</v>
      </c>
      <c r="E152" s="195" t="s">
        <v>19</v>
      </c>
      <c r="F152" s="196" t="s">
        <v>265</v>
      </c>
      <c r="G152" s="193"/>
      <c r="H152" s="197">
        <v>105.075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147</v>
      </c>
      <c r="AU152" s="203" t="s">
        <v>137</v>
      </c>
      <c r="AV152" s="13" t="s">
        <v>85</v>
      </c>
      <c r="AW152" s="13" t="s">
        <v>37</v>
      </c>
      <c r="AX152" s="13" t="s">
        <v>75</v>
      </c>
      <c r="AY152" s="203" t="s">
        <v>127</v>
      </c>
    </row>
    <row r="153" spans="1:65" s="14" customFormat="1" ht="11.25">
      <c r="B153" s="205"/>
      <c r="C153" s="206"/>
      <c r="D153" s="194" t="s">
        <v>147</v>
      </c>
      <c r="E153" s="207" t="s">
        <v>19</v>
      </c>
      <c r="F153" s="208" t="s">
        <v>266</v>
      </c>
      <c r="G153" s="206"/>
      <c r="H153" s="209">
        <v>114.435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147</v>
      </c>
      <c r="AU153" s="215" t="s">
        <v>137</v>
      </c>
      <c r="AV153" s="14" t="s">
        <v>136</v>
      </c>
      <c r="AW153" s="14" t="s">
        <v>37</v>
      </c>
      <c r="AX153" s="14" t="s">
        <v>83</v>
      </c>
      <c r="AY153" s="215" t="s">
        <v>127</v>
      </c>
    </row>
    <row r="154" spans="1:65" s="2" customFormat="1" ht="24.2" customHeight="1">
      <c r="A154" s="35"/>
      <c r="B154" s="36"/>
      <c r="C154" s="174" t="s">
        <v>267</v>
      </c>
      <c r="D154" s="174" t="s">
        <v>131</v>
      </c>
      <c r="E154" s="175" t="s">
        <v>268</v>
      </c>
      <c r="F154" s="176" t="s">
        <v>269</v>
      </c>
      <c r="G154" s="177" t="s">
        <v>218</v>
      </c>
      <c r="H154" s="178">
        <v>10</v>
      </c>
      <c r="I154" s="179"/>
      <c r="J154" s="180">
        <f>ROUND(I154*H154,2)</f>
        <v>0</v>
      </c>
      <c r="K154" s="176" t="s">
        <v>144</v>
      </c>
      <c r="L154" s="40"/>
      <c r="M154" s="181" t="s">
        <v>19</v>
      </c>
      <c r="N154" s="182" t="s">
        <v>46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136</v>
      </c>
      <c r="AT154" s="185" t="s">
        <v>131</v>
      </c>
      <c r="AU154" s="185" t="s">
        <v>137</v>
      </c>
      <c r="AY154" s="18" t="s">
        <v>127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83</v>
      </c>
      <c r="BK154" s="186">
        <f>ROUND(I154*H154,2)</f>
        <v>0</v>
      </c>
      <c r="BL154" s="18" t="s">
        <v>136</v>
      </c>
      <c r="BM154" s="185" t="s">
        <v>270</v>
      </c>
    </row>
    <row r="155" spans="1:65" s="2" customFormat="1" ht="11.25">
      <c r="A155" s="35"/>
      <c r="B155" s="36"/>
      <c r="C155" s="37"/>
      <c r="D155" s="187" t="s">
        <v>139</v>
      </c>
      <c r="E155" s="37"/>
      <c r="F155" s="188" t="s">
        <v>271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139</v>
      </c>
      <c r="AU155" s="18" t="s">
        <v>137</v>
      </c>
    </row>
    <row r="156" spans="1:65" s="2" customFormat="1" ht="16.5" customHeight="1">
      <c r="A156" s="35"/>
      <c r="B156" s="36"/>
      <c r="C156" s="174" t="s">
        <v>272</v>
      </c>
      <c r="D156" s="174" t="s">
        <v>131</v>
      </c>
      <c r="E156" s="175" t="s">
        <v>273</v>
      </c>
      <c r="F156" s="176" t="s">
        <v>274</v>
      </c>
      <c r="G156" s="177" t="s">
        <v>218</v>
      </c>
      <c r="H156" s="178">
        <v>5</v>
      </c>
      <c r="I156" s="179"/>
      <c r="J156" s="180">
        <f>ROUND(I156*H156,2)</f>
        <v>0</v>
      </c>
      <c r="K156" s="176" t="s">
        <v>135</v>
      </c>
      <c r="L156" s="40"/>
      <c r="M156" s="181" t="s">
        <v>19</v>
      </c>
      <c r="N156" s="182" t="s">
        <v>46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136</v>
      </c>
      <c r="AT156" s="185" t="s">
        <v>131</v>
      </c>
      <c r="AU156" s="185" t="s">
        <v>137</v>
      </c>
      <c r="AY156" s="18" t="s">
        <v>127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83</v>
      </c>
      <c r="BK156" s="186">
        <f>ROUND(I156*H156,2)</f>
        <v>0</v>
      </c>
      <c r="BL156" s="18" t="s">
        <v>136</v>
      </c>
      <c r="BM156" s="185" t="s">
        <v>275</v>
      </c>
    </row>
    <row r="157" spans="1:65" s="2" customFormat="1" ht="11.25">
      <c r="A157" s="35"/>
      <c r="B157" s="36"/>
      <c r="C157" s="37"/>
      <c r="D157" s="187" t="s">
        <v>139</v>
      </c>
      <c r="E157" s="37"/>
      <c r="F157" s="188" t="s">
        <v>276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139</v>
      </c>
      <c r="AU157" s="18" t="s">
        <v>137</v>
      </c>
    </row>
    <row r="158" spans="1:65" s="2" customFormat="1" ht="19.5">
      <c r="A158" s="35"/>
      <c r="B158" s="36"/>
      <c r="C158" s="37"/>
      <c r="D158" s="194" t="s">
        <v>227</v>
      </c>
      <c r="E158" s="37"/>
      <c r="F158" s="204" t="s">
        <v>277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227</v>
      </c>
      <c r="AU158" s="18" t="s">
        <v>137</v>
      </c>
    </row>
    <row r="159" spans="1:65" s="2" customFormat="1" ht="24.2" customHeight="1">
      <c r="A159" s="35"/>
      <c r="B159" s="36"/>
      <c r="C159" s="174" t="s">
        <v>278</v>
      </c>
      <c r="D159" s="174" t="s">
        <v>131</v>
      </c>
      <c r="E159" s="175" t="s">
        <v>279</v>
      </c>
      <c r="F159" s="176" t="s">
        <v>280</v>
      </c>
      <c r="G159" s="177" t="s">
        <v>218</v>
      </c>
      <c r="H159" s="178">
        <v>848.81</v>
      </c>
      <c r="I159" s="179"/>
      <c r="J159" s="180">
        <f>ROUND(I159*H159,2)</f>
        <v>0</v>
      </c>
      <c r="K159" s="176" t="s">
        <v>135</v>
      </c>
      <c r="L159" s="40"/>
      <c r="M159" s="181" t="s">
        <v>19</v>
      </c>
      <c r="N159" s="182" t="s">
        <v>46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136</v>
      </c>
      <c r="AT159" s="185" t="s">
        <v>131</v>
      </c>
      <c r="AU159" s="185" t="s">
        <v>137</v>
      </c>
      <c r="AY159" s="18" t="s">
        <v>127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83</v>
      </c>
      <c r="BK159" s="186">
        <f>ROUND(I159*H159,2)</f>
        <v>0</v>
      </c>
      <c r="BL159" s="18" t="s">
        <v>136</v>
      </c>
      <c r="BM159" s="185" t="s">
        <v>281</v>
      </c>
    </row>
    <row r="160" spans="1:65" s="2" customFormat="1" ht="11.25">
      <c r="A160" s="35"/>
      <c r="B160" s="36"/>
      <c r="C160" s="37"/>
      <c r="D160" s="187" t="s">
        <v>139</v>
      </c>
      <c r="E160" s="37"/>
      <c r="F160" s="188" t="s">
        <v>282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139</v>
      </c>
      <c r="AU160" s="18" t="s">
        <v>137</v>
      </c>
    </row>
    <row r="161" spans="1:65" s="2" customFormat="1" ht="16.5" customHeight="1">
      <c r="A161" s="35"/>
      <c r="B161" s="36"/>
      <c r="C161" s="216" t="s">
        <v>283</v>
      </c>
      <c r="D161" s="216" t="s">
        <v>284</v>
      </c>
      <c r="E161" s="217" t="s">
        <v>285</v>
      </c>
      <c r="F161" s="218" t="s">
        <v>286</v>
      </c>
      <c r="G161" s="219" t="s">
        <v>186</v>
      </c>
      <c r="H161" s="220">
        <v>1527.8579999999999</v>
      </c>
      <c r="I161" s="221"/>
      <c r="J161" s="222">
        <f>ROUND(I161*H161,2)</f>
        <v>0</v>
      </c>
      <c r="K161" s="218" t="s">
        <v>19</v>
      </c>
      <c r="L161" s="223"/>
      <c r="M161" s="224" t="s">
        <v>19</v>
      </c>
      <c r="N161" s="225" t="s">
        <v>46</v>
      </c>
      <c r="O161" s="65"/>
      <c r="P161" s="183">
        <f>O161*H161</f>
        <v>0</v>
      </c>
      <c r="Q161" s="183">
        <v>1</v>
      </c>
      <c r="R161" s="183">
        <f>Q161*H161</f>
        <v>1527.8579999999999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173</v>
      </c>
      <c r="AT161" s="185" t="s">
        <v>284</v>
      </c>
      <c r="AU161" s="185" t="s">
        <v>137</v>
      </c>
      <c r="AY161" s="18" t="s">
        <v>127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83</v>
      </c>
      <c r="BK161" s="186">
        <f>ROUND(I161*H161,2)</f>
        <v>0</v>
      </c>
      <c r="BL161" s="18" t="s">
        <v>136</v>
      </c>
      <c r="BM161" s="185" t="s">
        <v>287</v>
      </c>
    </row>
    <row r="162" spans="1:65" s="13" customFormat="1" ht="11.25">
      <c r="B162" s="192"/>
      <c r="C162" s="193"/>
      <c r="D162" s="194" t="s">
        <v>147</v>
      </c>
      <c r="E162" s="195" t="s">
        <v>19</v>
      </c>
      <c r="F162" s="196" t="s">
        <v>288</v>
      </c>
      <c r="G162" s="193"/>
      <c r="H162" s="197">
        <v>1527.8579999999999</v>
      </c>
      <c r="I162" s="198"/>
      <c r="J162" s="193"/>
      <c r="K162" s="193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147</v>
      </c>
      <c r="AU162" s="203" t="s">
        <v>137</v>
      </c>
      <c r="AV162" s="13" t="s">
        <v>85</v>
      </c>
      <c r="AW162" s="13" t="s">
        <v>37</v>
      </c>
      <c r="AX162" s="13" t="s">
        <v>83</v>
      </c>
      <c r="AY162" s="203" t="s">
        <v>127</v>
      </c>
    </row>
    <row r="163" spans="1:65" s="2" customFormat="1" ht="24.2" customHeight="1">
      <c r="A163" s="35"/>
      <c r="B163" s="36"/>
      <c r="C163" s="174" t="s">
        <v>289</v>
      </c>
      <c r="D163" s="174" t="s">
        <v>131</v>
      </c>
      <c r="E163" s="175" t="s">
        <v>290</v>
      </c>
      <c r="F163" s="176" t="s">
        <v>291</v>
      </c>
      <c r="G163" s="177" t="s">
        <v>218</v>
      </c>
      <c r="H163" s="178">
        <v>19.75</v>
      </c>
      <c r="I163" s="179"/>
      <c r="J163" s="180">
        <f>ROUND(I163*H163,2)</f>
        <v>0</v>
      </c>
      <c r="K163" s="176" t="s">
        <v>135</v>
      </c>
      <c r="L163" s="40"/>
      <c r="M163" s="181" t="s">
        <v>19</v>
      </c>
      <c r="N163" s="182" t="s">
        <v>46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136</v>
      </c>
      <c r="AT163" s="185" t="s">
        <v>131</v>
      </c>
      <c r="AU163" s="185" t="s">
        <v>137</v>
      </c>
      <c r="AY163" s="18" t="s">
        <v>127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83</v>
      </c>
      <c r="BK163" s="186">
        <f>ROUND(I163*H163,2)</f>
        <v>0</v>
      </c>
      <c r="BL163" s="18" t="s">
        <v>136</v>
      </c>
      <c r="BM163" s="185" t="s">
        <v>292</v>
      </c>
    </row>
    <row r="164" spans="1:65" s="2" customFormat="1" ht="11.25">
      <c r="A164" s="35"/>
      <c r="B164" s="36"/>
      <c r="C164" s="37"/>
      <c r="D164" s="187" t="s">
        <v>139</v>
      </c>
      <c r="E164" s="37"/>
      <c r="F164" s="188" t="s">
        <v>293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139</v>
      </c>
      <c r="AU164" s="18" t="s">
        <v>137</v>
      </c>
    </row>
    <row r="165" spans="1:65" s="2" customFormat="1" ht="19.5">
      <c r="A165" s="35"/>
      <c r="B165" s="36"/>
      <c r="C165" s="37"/>
      <c r="D165" s="194" t="s">
        <v>227</v>
      </c>
      <c r="E165" s="37"/>
      <c r="F165" s="204" t="s">
        <v>294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227</v>
      </c>
      <c r="AU165" s="18" t="s">
        <v>137</v>
      </c>
    </row>
    <row r="166" spans="1:65" s="13" customFormat="1" ht="11.25">
      <c r="B166" s="192"/>
      <c r="C166" s="193"/>
      <c r="D166" s="194" t="s">
        <v>147</v>
      </c>
      <c r="E166" s="195" t="s">
        <v>19</v>
      </c>
      <c r="F166" s="196" t="s">
        <v>295</v>
      </c>
      <c r="G166" s="193"/>
      <c r="H166" s="197">
        <v>15.75</v>
      </c>
      <c r="I166" s="198"/>
      <c r="J166" s="193"/>
      <c r="K166" s="193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147</v>
      </c>
      <c r="AU166" s="203" t="s">
        <v>137</v>
      </c>
      <c r="AV166" s="13" t="s">
        <v>85</v>
      </c>
      <c r="AW166" s="13" t="s">
        <v>37</v>
      </c>
      <c r="AX166" s="13" t="s">
        <v>75</v>
      </c>
      <c r="AY166" s="203" t="s">
        <v>127</v>
      </c>
    </row>
    <row r="167" spans="1:65" s="13" customFormat="1" ht="11.25">
      <c r="B167" s="192"/>
      <c r="C167" s="193"/>
      <c r="D167" s="194" t="s">
        <v>147</v>
      </c>
      <c r="E167" s="195" t="s">
        <v>19</v>
      </c>
      <c r="F167" s="196" t="s">
        <v>136</v>
      </c>
      <c r="G167" s="193"/>
      <c r="H167" s="197">
        <v>4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147</v>
      </c>
      <c r="AU167" s="203" t="s">
        <v>137</v>
      </c>
      <c r="AV167" s="13" t="s">
        <v>85</v>
      </c>
      <c r="AW167" s="13" t="s">
        <v>37</v>
      </c>
      <c r="AX167" s="13" t="s">
        <v>75</v>
      </c>
      <c r="AY167" s="203" t="s">
        <v>127</v>
      </c>
    </row>
    <row r="168" spans="1:65" s="14" customFormat="1" ht="11.25">
      <c r="B168" s="205"/>
      <c r="C168" s="206"/>
      <c r="D168" s="194" t="s">
        <v>147</v>
      </c>
      <c r="E168" s="207" t="s">
        <v>19</v>
      </c>
      <c r="F168" s="208" t="s">
        <v>266</v>
      </c>
      <c r="G168" s="206"/>
      <c r="H168" s="209">
        <v>19.75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147</v>
      </c>
      <c r="AU168" s="215" t="s">
        <v>137</v>
      </c>
      <c r="AV168" s="14" t="s">
        <v>136</v>
      </c>
      <c r="AW168" s="14" t="s">
        <v>37</v>
      </c>
      <c r="AX168" s="14" t="s">
        <v>83</v>
      </c>
      <c r="AY168" s="215" t="s">
        <v>127</v>
      </c>
    </row>
    <row r="169" spans="1:65" s="2" customFormat="1" ht="16.5" customHeight="1">
      <c r="A169" s="35"/>
      <c r="B169" s="36"/>
      <c r="C169" s="216" t="s">
        <v>296</v>
      </c>
      <c r="D169" s="216" t="s">
        <v>284</v>
      </c>
      <c r="E169" s="217" t="s">
        <v>297</v>
      </c>
      <c r="F169" s="218" t="s">
        <v>298</v>
      </c>
      <c r="G169" s="219" t="s">
        <v>186</v>
      </c>
      <c r="H169" s="220">
        <v>5</v>
      </c>
      <c r="I169" s="221"/>
      <c r="J169" s="222">
        <f>ROUND(I169*H169,2)</f>
        <v>0</v>
      </c>
      <c r="K169" s="218" t="s">
        <v>135</v>
      </c>
      <c r="L169" s="223"/>
      <c r="M169" s="224" t="s">
        <v>19</v>
      </c>
      <c r="N169" s="225" t="s">
        <v>46</v>
      </c>
      <c r="O169" s="65"/>
      <c r="P169" s="183">
        <f>O169*H169</f>
        <v>0</v>
      </c>
      <c r="Q169" s="183">
        <v>1</v>
      </c>
      <c r="R169" s="183">
        <f>Q169*H169</f>
        <v>5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173</v>
      </c>
      <c r="AT169" s="185" t="s">
        <v>284</v>
      </c>
      <c r="AU169" s="185" t="s">
        <v>137</v>
      </c>
      <c r="AY169" s="18" t="s">
        <v>127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83</v>
      </c>
      <c r="BK169" s="186">
        <f>ROUND(I169*H169,2)</f>
        <v>0</v>
      </c>
      <c r="BL169" s="18" t="s">
        <v>136</v>
      </c>
      <c r="BM169" s="185" t="s">
        <v>299</v>
      </c>
    </row>
    <row r="170" spans="1:65" s="2" customFormat="1" ht="16.5" customHeight="1">
      <c r="A170" s="35"/>
      <c r="B170" s="36"/>
      <c r="C170" s="216" t="s">
        <v>300</v>
      </c>
      <c r="D170" s="216" t="s">
        <v>284</v>
      </c>
      <c r="E170" s="217" t="s">
        <v>301</v>
      </c>
      <c r="F170" s="218" t="s">
        <v>302</v>
      </c>
      <c r="G170" s="219" t="s">
        <v>186</v>
      </c>
      <c r="H170" s="220">
        <v>26.774999999999999</v>
      </c>
      <c r="I170" s="221"/>
      <c r="J170" s="222">
        <f>ROUND(I170*H170,2)</f>
        <v>0</v>
      </c>
      <c r="K170" s="218" t="s">
        <v>135</v>
      </c>
      <c r="L170" s="223"/>
      <c r="M170" s="224" t="s">
        <v>19</v>
      </c>
      <c r="N170" s="225" t="s">
        <v>46</v>
      </c>
      <c r="O170" s="65"/>
      <c r="P170" s="183">
        <f>O170*H170</f>
        <v>0</v>
      </c>
      <c r="Q170" s="183">
        <v>1</v>
      </c>
      <c r="R170" s="183">
        <f>Q170*H170</f>
        <v>26.774999999999999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173</v>
      </c>
      <c r="AT170" s="185" t="s">
        <v>284</v>
      </c>
      <c r="AU170" s="185" t="s">
        <v>137</v>
      </c>
      <c r="AY170" s="18" t="s">
        <v>127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83</v>
      </c>
      <c r="BK170" s="186">
        <f>ROUND(I170*H170,2)</f>
        <v>0</v>
      </c>
      <c r="BL170" s="18" t="s">
        <v>136</v>
      </c>
      <c r="BM170" s="185" t="s">
        <v>303</v>
      </c>
    </row>
    <row r="171" spans="1:65" s="13" customFormat="1" ht="11.25">
      <c r="B171" s="192"/>
      <c r="C171" s="193"/>
      <c r="D171" s="194" t="s">
        <v>147</v>
      </c>
      <c r="E171" s="195" t="s">
        <v>19</v>
      </c>
      <c r="F171" s="196" t="s">
        <v>304</v>
      </c>
      <c r="G171" s="193"/>
      <c r="H171" s="197">
        <v>26.774999999999999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147</v>
      </c>
      <c r="AU171" s="203" t="s">
        <v>137</v>
      </c>
      <c r="AV171" s="13" t="s">
        <v>85</v>
      </c>
      <c r="AW171" s="13" t="s">
        <v>37</v>
      </c>
      <c r="AX171" s="13" t="s">
        <v>83</v>
      </c>
      <c r="AY171" s="203" t="s">
        <v>127</v>
      </c>
    </row>
    <row r="172" spans="1:65" s="2" customFormat="1" ht="37.9" customHeight="1">
      <c r="A172" s="35"/>
      <c r="B172" s="36"/>
      <c r="C172" s="174" t="s">
        <v>305</v>
      </c>
      <c r="D172" s="174" t="s">
        <v>131</v>
      </c>
      <c r="E172" s="175" t="s">
        <v>306</v>
      </c>
      <c r="F172" s="176" t="s">
        <v>307</v>
      </c>
      <c r="G172" s="177" t="s">
        <v>218</v>
      </c>
      <c r="H172" s="178">
        <v>123.88500000000001</v>
      </c>
      <c r="I172" s="179"/>
      <c r="J172" s="180">
        <f>ROUND(I172*H172,2)</f>
        <v>0</v>
      </c>
      <c r="K172" s="176" t="s">
        <v>135</v>
      </c>
      <c r="L172" s="40"/>
      <c r="M172" s="181" t="s">
        <v>19</v>
      </c>
      <c r="N172" s="182" t="s">
        <v>46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136</v>
      </c>
      <c r="AT172" s="185" t="s">
        <v>131</v>
      </c>
      <c r="AU172" s="185" t="s">
        <v>137</v>
      </c>
      <c r="AY172" s="18" t="s">
        <v>127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83</v>
      </c>
      <c r="BK172" s="186">
        <f>ROUND(I172*H172,2)</f>
        <v>0</v>
      </c>
      <c r="BL172" s="18" t="s">
        <v>136</v>
      </c>
      <c r="BM172" s="185" t="s">
        <v>308</v>
      </c>
    </row>
    <row r="173" spans="1:65" s="2" customFormat="1" ht="11.25">
      <c r="A173" s="35"/>
      <c r="B173" s="36"/>
      <c r="C173" s="37"/>
      <c r="D173" s="187" t="s">
        <v>139</v>
      </c>
      <c r="E173" s="37"/>
      <c r="F173" s="188" t="s">
        <v>309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139</v>
      </c>
      <c r="AU173" s="18" t="s">
        <v>137</v>
      </c>
    </row>
    <row r="174" spans="1:65" s="2" customFormat="1" ht="19.5">
      <c r="A174" s="35"/>
      <c r="B174" s="36"/>
      <c r="C174" s="37"/>
      <c r="D174" s="194" t="s">
        <v>227</v>
      </c>
      <c r="E174" s="37"/>
      <c r="F174" s="204" t="s">
        <v>310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227</v>
      </c>
      <c r="AU174" s="18" t="s">
        <v>137</v>
      </c>
    </row>
    <row r="175" spans="1:65" s="13" customFormat="1" ht="11.25">
      <c r="B175" s="192"/>
      <c r="C175" s="193"/>
      <c r="D175" s="194" t="s">
        <v>147</v>
      </c>
      <c r="E175" s="195" t="s">
        <v>19</v>
      </c>
      <c r="F175" s="196" t="s">
        <v>265</v>
      </c>
      <c r="G175" s="193"/>
      <c r="H175" s="197">
        <v>105.075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147</v>
      </c>
      <c r="AU175" s="203" t="s">
        <v>137</v>
      </c>
      <c r="AV175" s="13" t="s">
        <v>85</v>
      </c>
      <c r="AW175" s="13" t="s">
        <v>37</v>
      </c>
      <c r="AX175" s="13" t="s">
        <v>75</v>
      </c>
      <c r="AY175" s="203" t="s">
        <v>127</v>
      </c>
    </row>
    <row r="176" spans="1:65" s="13" customFormat="1" ht="11.25">
      <c r="B176" s="192"/>
      <c r="C176" s="193"/>
      <c r="D176" s="194" t="s">
        <v>147</v>
      </c>
      <c r="E176" s="195" t="s">
        <v>19</v>
      </c>
      <c r="F176" s="196" t="s">
        <v>264</v>
      </c>
      <c r="G176" s="193"/>
      <c r="H176" s="197">
        <v>9.36</v>
      </c>
      <c r="I176" s="198"/>
      <c r="J176" s="193"/>
      <c r="K176" s="193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147</v>
      </c>
      <c r="AU176" s="203" t="s">
        <v>137</v>
      </c>
      <c r="AV176" s="13" t="s">
        <v>85</v>
      </c>
      <c r="AW176" s="13" t="s">
        <v>37</v>
      </c>
      <c r="AX176" s="13" t="s">
        <v>75</v>
      </c>
      <c r="AY176" s="203" t="s">
        <v>127</v>
      </c>
    </row>
    <row r="177" spans="1:65" s="13" customFormat="1" ht="11.25">
      <c r="B177" s="192"/>
      <c r="C177" s="193"/>
      <c r="D177" s="194" t="s">
        <v>147</v>
      </c>
      <c r="E177" s="195" t="s">
        <v>19</v>
      </c>
      <c r="F177" s="196" t="s">
        <v>311</v>
      </c>
      <c r="G177" s="193"/>
      <c r="H177" s="197">
        <v>9.4499999999999993</v>
      </c>
      <c r="I177" s="198"/>
      <c r="J177" s="193"/>
      <c r="K177" s="193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147</v>
      </c>
      <c r="AU177" s="203" t="s">
        <v>137</v>
      </c>
      <c r="AV177" s="13" t="s">
        <v>85</v>
      </c>
      <c r="AW177" s="13" t="s">
        <v>37</v>
      </c>
      <c r="AX177" s="13" t="s">
        <v>75</v>
      </c>
      <c r="AY177" s="203" t="s">
        <v>127</v>
      </c>
    </row>
    <row r="178" spans="1:65" s="14" customFormat="1" ht="11.25">
      <c r="B178" s="205"/>
      <c r="C178" s="206"/>
      <c r="D178" s="194" t="s">
        <v>147</v>
      </c>
      <c r="E178" s="207" t="s">
        <v>19</v>
      </c>
      <c r="F178" s="208" t="s">
        <v>266</v>
      </c>
      <c r="G178" s="206"/>
      <c r="H178" s="209">
        <v>123.88500000000001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147</v>
      </c>
      <c r="AU178" s="215" t="s">
        <v>137</v>
      </c>
      <c r="AV178" s="14" t="s">
        <v>136</v>
      </c>
      <c r="AW178" s="14" t="s">
        <v>37</v>
      </c>
      <c r="AX178" s="14" t="s">
        <v>83</v>
      </c>
      <c r="AY178" s="215" t="s">
        <v>127</v>
      </c>
    </row>
    <row r="179" spans="1:65" s="2" customFormat="1" ht="16.5" customHeight="1">
      <c r="A179" s="35"/>
      <c r="B179" s="36"/>
      <c r="C179" s="174" t="s">
        <v>312</v>
      </c>
      <c r="D179" s="174" t="s">
        <v>131</v>
      </c>
      <c r="E179" s="175" t="s">
        <v>313</v>
      </c>
      <c r="F179" s="176" t="s">
        <v>314</v>
      </c>
      <c r="G179" s="177" t="s">
        <v>218</v>
      </c>
      <c r="H179" s="178">
        <v>9.36</v>
      </c>
      <c r="I179" s="179"/>
      <c r="J179" s="180">
        <f>ROUND(I179*H179,2)</f>
        <v>0</v>
      </c>
      <c r="K179" s="176" t="s">
        <v>135</v>
      </c>
      <c r="L179" s="40"/>
      <c r="M179" s="181" t="s">
        <v>19</v>
      </c>
      <c r="N179" s="182" t="s">
        <v>46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136</v>
      </c>
      <c r="AT179" s="185" t="s">
        <v>131</v>
      </c>
      <c r="AU179" s="185" t="s">
        <v>137</v>
      </c>
      <c r="AY179" s="18" t="s">
        <v>127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83</v>
      </c>
      <c r="BK179" s="186">
        <f>ROUND(I179*H179,2)</f>
        <v>0</v>
      </c>
      <c r="BL179" s="18" t="s">
        <v>136</v>
      </c>
      <c r="BM179" s="185" t="s">
        <v>315</v>
      </c>
    </row>
    <row r="180" spans="1:65" s="2" customFormat="1" ht="11.25">
      <c r="A180" s="35"/>
      <c r="B180" s="36"/>
      <c r="C180" s="37"/>
      <c r="D180" s="187" t="s">
        <v>139</v>
      </c>
      <c r="E180" s="37"/>
      <c r="F180" s="188" t="s">
        <v>316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139</v>
      </c>
      <c r="AU180" s="18" t="s">
        <v>137</v>
      </c>
    </row>
    <row r="181" spans="1:65" s="2" customFormat="1" ht="16.5" customHeight="1">
      <c r="A181" s="35"/>
      <c r="B181" s="36"/>
      <c r="C181" s="216" t="s">
        <v>317</v>
      </c>
      <c r="D181" s="216" t="s">
        <v>284</v>
      </c>
      <c r="E181" s="217" t="s">
        <v>318</v>
      </c>
      <c r="F181" s="218" t="s">
        <v>319</v>
      </c>
      <c r="G181" s="219" t="s">
        <v>186</v>
      </c>
      <c r="H181" s="220">
        <v>168.12</v>
      </c>
      <c r="I181" s="221"/>
      <c r="J181" s="222">
        <f>ROUND(I181*H181,2)</f>
        <v>0</v>
      </c>
      <c r="K181" s="218" t="s">
        <v>135</v>
      </c>
      <c r="L181" s="223"/>
      <c r="M181" s="224" t="s">
        <v>19</v>
      </c>
      <c r="N181" s="225" t="s">
        <v>46</v>
      </c>
      <c r="O181" s="65"/>
      <c r="P181" s="183">
        <f>O181*H181</f>
        <v>0</v>
      </c>
      <c r="Q181" s="183">
        <v>1</v>
      </c>
      <c r="R181" s="183">
        <f>Q181*H181</f>
        <v>168.12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173</v>
      </c>
      <c r="AT181" s="185" t="s">
        <v>284</v>
      </c>
      <c r="AU181" s="185" t="s">
        <v>137</v>
      </c>
      <c r="AY181" s="18" t="s">
        <v>127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83</v>
      </c>
      <c r="BK181" s="186">
        <f>ROUND(I181*H181,2)</f>
        <v>0</v>
      </c>
      <c r="BL181" s="18" t="s">
        <v>136</v>
      </c>
      <c r="BM181" s="185" t="s">
        <v>320</v>
      </c>
    </row>
    <row r="182" spans="1:65" s="2" customFormat="1" ht="19.5">
      <c r="A182" s="35"/>
      <c r="B182" s="36"/>
      <c r="C182" s="37"/>
      <c r="D182" s="194" t="s">
        <v>227</v>
      </c>
      <c r="E182" s="37"/>
      <c r="F182" s="204" t="s">
        <v>321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227</v>
      </c>
      <c r="AU182" s="18" t="s">
        <v>137</v>
      </c>
    </row>
    <row r="183" spans="1:65" s="13" customFormat="1" ht="11.25">
      <c r="B183" s="192"/>
      <c r="C183" s="193"/>
      <c r="D183" s="194" t="s">
        <v>147</v>
      </c>
      <c r="E183" s="195" t="s">
        <v>19</v>
      </c>
      <c r="F183" s="196" t="s">
        <v>322</v>
      </c>
      <c r="G183" s="193"/>
      <c r="H183" s="197">
        <v>168.12</v>
      </c>
      <c r="I183" s="198"/>
      <c r="J183" s="193"/>
      <c r="K183" s="193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147</v>
      </c>
      <c r="AU183" s="203" t="s">
        <v>137</v>
      </c>
      <c r="AV183" s="13" t="s">
        <v>85</v>
      </c>
      <c r="AW183" s="13" t="s">
        <v>37</v>
      </c>
      <c r="AX183" s="13" t="s">
        <v>83</v>
      </c>
      <c r="AY183" s="203" t="s">
        <v>127</v>
      </c>
    </row>
    <row r="184" spans="1:65" s="2" customFormat="1" ht="16.5" customHeight="1">
      <c r="A184" s="35"/>
      <c r="B184" s="36"/>
      <c r="C184" s="216" t="s">
        <v>323</v>
      </c>
      <c r="D184" s="216" t="s">
        <v>284</v>
      </c>
      <c r="E184" s="217" t="s">
        <v>324</v>
      </c>
      <c r="F184" s="218" t="s">
        <v>325</v>
      </c>
      <c r="G184" s="219" t="s">
        <v>186</v>
      </c>
      <c r="H184" s="220">
        <v>17.010000000000002</v>
      </c>
      <c r="I184" s="221"/>
      <c r="J184" s="222">
        <f>ROUND(I184*H184,2)</f>
        <v>0</v>
      </c>
      <c r="K184" s="218" t="s">
        <v>135</v>
      </c>
      <c r="L184" s="223"/>
      <c r="M184" s="224" t="s">
        <v>19</v>
      </c>
      <c r="N184" s="225" t="s">
        <v>46</v>
      </c>
      <c r="O184" s="65"/>
      <c r="P184" s="183">
        <f>O184*H184</f>
        <v>0</v>
      </c>
      <c r="Q184" s="183">
        <v>1</v>
      </c>
      <c r="R184" s="183">
        <f>Q184*H184</f>
        <v>17.010000000000002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173</v>
      </c>
      <c r="AT184" s="185" t="s">
        <v>284</v>
      </c>
      <c r="AU184" s="185" t="s">
        <v>137</v>
      </c>
      <c r="AY184" s="18" t="s">
        <v>127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83</v>
      </c>
      <c r="BK184" s="186">
        <f>ROUND(I184*H184,2)</f>
        <v>0</v>
      </c>
      <c r="BL184" s="18" t="s">
        <v>136</v>
      </c>
      <c r="BM184" s="185" t="s">
        <v>326</v>
      </c>
    </row>
    <row r="185" spans="1:65" s="13" customFormat="1" ht="11.25">
      <c r="B185" s="192"/>
      <c r="C185" s="193"/>
      <c r="D185" s="194" t="s">
        <v>147</v>
      </c>
      <c r="E185" s="195" t="s">
        <v>19</v>
      </c>
      <c r="F185" s="196" t="s">
        <v>327</v>
      </c>
      <c r="G185" s="193"/>
      <c r="H185" s="197">
        <v>17.010000000000002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147</v>
      </c>
      <c r="AU185" s="203" t="s">
        <v>137</v>
      </c>
      <c r="AV185" s="13" t="s">
        <v>85</v>
      </c>
      <c r="AW185" s="13" t="s">
        <v>37</v>
      </c>
      <c r="AX185" s="13" t="s">
        <v>83</v>
      </c>
      <c r="AY185" s="203" t="s">
        <v>127</v>
      </c>
    </row>
    <row r="186" spans="1:65" s="2" customFormat="1" ht="49.15" customHeight="1">
      <c r="A186" s="35"/>
      <c r="B186" s="36"/>
      <c r="C186" s="174" t="s">
        <v>328</v>
      </c>
      <c r="D186" s="174" t="s">
        <v>131</v>
      </c>
      <c r="E186" s="175" t="s">
        <v>329</v>
      </c>
      <c r="F186" s="176" t="s">
        <v>330</v>
      </c>
      <c r="G186" s="177" t="s">
        <v>134</v>
      </c>
      <c r="H186" s="178">
        <v>26</v>
      </c>
      <c r="I186" s="179"/>
      <c r="J186" s="180">
        <f>ROUND(I186*H186,2)</f>
        <v>0</v>
      </c>
      <c r="K186" s="176" t="s">
        <v>135</v>
      </c>
      <c r="L186" s="40"/>
      <c r="M186" s="181" t="s">
        <v>19</v>
      </c>
      <c r="N186" s="182" t="s">
        <v>46</v>
      </c>
      <c r="O186" s="65"/>
      <c r="P186" s="183">
        <f>O186*H186</f>
        <v>0</v>
      </c>
      <c r="Q186" s="183">
        <v>3.6904300000000001E-2</v>
      </c>
      <c r="R186" s="183">
        <f>Q186*H186</f>
        <v>0.95951180000000003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136</v>
      </c>
      <c r="AT186" s="185" t="s">
        <v>131</v>
      </c>
      <c r="AU186" s="185" t="s">
        <v>137</v>
      </c>
      <c r="AY186" s="18" t="s">
        <v>127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83</v>
      </c>
      <c r="BK186" s="186">
        <f>ROUND(I186*H186,2)</f>
        <v>0</v>
      </c>
      <c r="BL186" s="18" t="s">
        <v>136</v>
      </c>
      <c r="BM186" s="185" t="s">
        <v>331</v>
      </c>
    </row>
    <row r="187" spans="1:65" s="2" customFormat="1" ht="11.25">
      <c r="A187" s="35"/>
      <c r="B187" s="36"/>
      <c r="C187" s="37"/>
      <c r="D187" s="187" t="s">
        <v>139</v>
      </c>
      <c r="E187" s="37"/>
      <c r="F187" s="188" t="s">
        <v>332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139</v>
      </c>
      <c r="AU187" s="18" t="s">
        <v>137</v>
      </c>
    </row>
    <row r="188" spans="1:65" s="2" customFormat="1" ht="37.9" customHeight="1">
      <c r="A188" s="35"/>
      <c r="B188" s="36"/>
      <c r="C188" s="174" t="s">
        <v>333</v>
      </c>
      <c r="D188" s="174" t="s">
        <v>131</v>
      </c>
      <c r="E188" s="175" t="s">
        <v>334</v>
      </c>
      <c r="F188" s="176" t="s">
        <v>335</v>
      </c>
      <c r="G188" s="177" t="s">
        <v>218</v>
      </c>
      <c r="H188" s="178">
        <v>627.995</v>
      </c>
      <c r="I188" s="179"/>
      <c r="J188" s="180">
        <f>ROUND(I188*H188,2)</f>
        <v>0</v>
      </c>
      <c r="K188" s="176" t="s">
        <v>135</v>
      </c>
      <c r="L188" s="40"/>
      <c r="M188" s="181" t="s">
        <v>19</v>
      </c>
      <c r="N188" s="182" t="s">
        <v>46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136</v>
      </c>
      <c r="AT188" s="185" t="s">
        <v>131</v>
      </c>
      <c r="AU188" s="185" t="s">
        <v>137</v>
      </c>
      <c r="AY188" s="18" t="s">
        <v>127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83</v>
      </c>
      <c r="BK188" s="186">
        <f>ROUND(I188*H188,2)</f>
        <v>0</v>
      </c>
      <c r="BL188" s="18" t="s">
        <v>136</v>
      </c>
      <c r="BM188" s="185" t="s">
        <v>336</v>
      </c>
    </row>
    <row r="189" spans="1:65" s="2" customFormat="1" ht="11.25">
      <c r="A189" s="35"/>
      <c r="B189" s="36"/>
      <c r="C189" s="37"/>
      <c r="D189" s="187" t="s">
        <v>139</v>
      </c>
      <c r="E189" s="37"/>
      <c r="F189" s="188" t="s">
        <v>337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139</v>
      </c>
      <c r="AU189" s="18" t="s">
        <v>137</v>
      </c>
    </row>
    <row r="190" spans="1:65" s="13" customFormat="1" ht="11.25">
      <c r="B190" s="192"/>
      <c r="C190" s="193"/>
      <c r="D190" s="194" t="s">
        <v>147</v>
      </c>
      <c r="E190" s="195" t="s">
        <v>19</v>
      </c>
      <c r="F190" s="196" t="s">
        <v>338</v>
      </c>
      <c r="G190" s="193"/>
      <c r="H190" s="197">
        <v>627.995</v>
      </c>
      <c r="I190" s="198"/>
      <c r="J190" s="193"/>
      <c r="K190" s="193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147</v>
      </c>
      <c r="AU190" s="203" t="s">
        <v>137</v>
      </c>
      <c r="AV190" s="13" t="s">
        <v>85</v>
      </c>
      <c r="AW190" s="13" t="s">
        <v>37</v>
      </c>
      <c r="AX190" s="13" t="s">
        <v>83</v>
      </c>
      <c r="AY190" s="203" t="s">
        <v>127</v>
      </c>
    </row>
    <row r="191" spans="1:65" s="2" customFormat="1" ht="24.2" customHeight="1">
      <c r="A191" s="35"/>
      <c r="B191" s="36"/>
      <c r="C191" s="174" t="s">
        <v>339</v>
      </c>
      <c r="D191" s="174" t="s">
        <v>131</v>
      </c>
      <c r="E191" s="175" t="s">
        <v>216</v>
      </c>
      <c r="F191" s="176" t="s">
        <v>217</v>
      </c>
      <c r="G191" s="177" t="s">
        <v>218</v>
      </c>
      <c r="H191" s="178">
        <v>627.995</v>
      </c>
      <c r="I191" s="179"/>
      <c r="J191" s="180">
        <f>ROUND(I191*H191,2)</f>
        <v>0</v>
      </c>
      <c r="K191" s="176" t="s">
        <v>135</v>
      </c>
      <c r="L191" s="40"/>
      <c r="M191" s="181" t="s">
        <v>19</v>
      </c>
      <c r="N191" s="182" t="s">
        <v>46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136</v>
      </c>
      <c r="AT191" s="185" t="s">
        <v>131</v>
      </c>
      <c r="AU191" s="185" t="s">
        <v>137</v>
      </c>
      <c r="AY191" s="18" t="s">
        <v>127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83</v>
      </c>
      <c r="BK191" s="186">
        <f>ROUND(I191*H191,2)</f>
        <v>0</v>
      </c>
      <c r="BL191" s="18" t="s">
        <v>136</v>
      </c>
      <c r="BM191" s="185" t="s">
        <v>340</v>
      </c>
    </row>
    <row r="192" spans="1:65" s="2" customFormat="1" ht="11.25">
      <c r="A192" s="35"/>
      <c r="B192" s="36"/>
      <c r="C192" s="37"/>
      <c r="D192" s="187" t="s">
        <v>139</v>
      </c>
      <c r="E192" s="37"/>
      <c r="F192" s="188" t="s">
        <v>220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139</v>
      </c>
      <c r="AU192" s="18" t="s">
        <v>137</v>
      </c>
    </row>
    <row r="193" spans="1:65" s="2" customFormat="1" ht="24.2" customHeight="1">
      <c r="A193" s="35"/>
      <c r="B193" s="36"/>
      <c r="C193" s="174" t="s">
        <v>341</v>
      </c>
      <c r="D193" s="174" t="s">
        <v>131</v>
      </c>
      <c r="E193" s="175" t="s">
        <v>342</v>
      </c>
      <c r="F193" s="176" t="s">
        <v>343</v>
      </c>
      <c r="G193" s="177" t="s">
        <v>186</v>
      </c>
      <c r="H193" s="178">
        <v>1004.792</v>
      </c>
      <c r="I193" s="179"/>
      <c r="J193" s="180">
        <f>ROUND(I193*H193,2)</f>
        <v>0</v>
      </c>
      <c r="K193" s="176" t="s">
        <v>135</v>
      </c>
      <c r="L193" s="40"/>
      <c r="M193" s="181" t="s">
        <v>19</v>
      </c>
      <c r="N193" s="182" t="s">
        <v>46</v>
      </c>
      <c r="O193" s="65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136</v>
      </c>
      <c r="AT193" s="185" t="s">
        <v>131</v>
      </c>
      <c r="AU193" s="185" t="s">
        <v>137</v>
      </c>
      <c r="AY193" s="18" t="s">
        <v>127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83</v>
      </c>
      <c r="BK193" s="186">
        <f>ROUND(I193*H193,2)</f>
        <v>0</v>
      </c>
      <c r="BL193" s="18" t="s">
        <v>136</v>
      </c>
      <c r="BM193" s="185" t="s">
        <v>344</v>
      </c>
    </row>
    <row r="194" spans="1:65" s="2" customFormat="1" ht="11.25">
      <c r="A194" s="35"/>
      <c r="B194" s="36"/>
      <c r="C194" s="37"/>
      <c r="D194" s="187" t="s">
        <v>139</v>
      </c>
      <c r="E194" s="37"/>
      <c r="F194" s="188" t="s">
        <v>345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139</v>
      </c>
      <c r="AU194" s="18" t="s">
        <v>137</v>
      </c>
    </row>
    <row r="195" spans="1:65" s="13" customFormat="1" ht="11.25">
      <c r="B195" s="192"/>
      <c r="C195" s="193"/>
      <c r="D195" s="194" t="s">
        <v>147</v>
      </c>
      <c r="E195" s="195" t="s">
        <v>19</v>
      </c>
      <c r="F195" s="196" t="s">
        <v>346</v>
      </c>
      <c r="G195" s="193"/>
      <c r="H195" s="197">
        <v>1004.792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147</v>
      </c>
      <c r="AU195" s="203" t="s">
        <v>137</v>
      </c>
      <c r="AV195" s="13" t="s">
        <v>85</v>
      </c>
      <c r="AW195" s="13" t="s">
        <v>37</v>
      </c>
      <c r="AX195" s="13" t="s">
        <v>83</v>
      </c>
      <c r="AY195" s="203" t="s">
        <v>127</v>
      </c>
    </row>
    <row r="196" spans="1:65" s="2" customFormat="1" ht="21.75" customHeight="1">
      <c r="A196" s="35"/>
      <c r="B196" s="36"/>
      <c r="C196" s="174" t="s">
        <v>347</v>
      </c>
      <c r="D196" s="174" t="s">
        <v>131</v>
      </c>
      <c r="E196" s="175" t="s">
        <v>348</v>
      </c>
      <c r="F196" s="176" t="s">
        <v>349</v>
      </c>
      <c r="G196" s="177" t="s">
        <v>143</v>
      </c>
      <c r="H196" s="178">
        <v>3061</v>
      </c>
      <c r="I196" s="179"/>
      <c r="J196" s="180">
        <f>ROUND(I196*H196,2)</f>
        <v>0</v>
      </c>
      <c r="K196" s="176" t="s">
        <v>135</v>
      </c>
      <c r="L196" s="40"/>
      <c r="M196" s="181" t="s">
        <v>19</v>
      </c>
      <c r="N196" s="182" t="s">
        <v>46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136</v>
      </c>
      <c r="AT196" s="185" t="s">
        <v>131</v>
      </c>
      <c r="AU196" s="185" t="s">
        <v>137</v>
      </c>
      <c r="AY196" s="18" t="s">
        <v>127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83</v>
      </c>
      <c r="BK196" s="186">
        <f>ROUND(I196*H196,2)</f>
        <v>0</v>
      </c>
      <c r="BL196" s="18" t="s">
        <v>136</v>
      </c>
      <c r="BM196" s="185" t="s">
        <v>350</v>
      </c>
    </row>
    <row r="197" spans="1:65" s="2" customFormat="1" ht="11.25">
      <c r="A197" s="35"/>
      <c r="B197" s="36"/>
      <c r="C197" s="37"/>
      <c r="D197" s="187" t="s">
        <v>139</v>
      </c>
      <c r="E197" s="37"/>
      <c r="F197" s="188" t="s">
        <v>351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139</v>
      </c>
      <c r="AU197" s="18" t="s">
        <v>137</v>
      </c>
    </row>
    <row r="198" spans="1:65" s="13" customFormat="1" ht="11.25">
      <c r="B198" s="192"/>
      <c r="C198" s="193"/>
      <c r="D198" s="194" t="s">
        <v>147</v>
      </c>
      <c r="E198" s="195" t="s">
        <v>19</v>
      </c>
      <c r="F198" s="196" t="s">
        <v>352</v>
      </c>
      <c r="G198" s="193"/>
      <c r="H198" s="197">
        <v>3061</v>
      </c>
      <c r="I198" s="198"/>
      <c r="J198" s="193"/>
      <c r="K198" s="193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147</v>
      </c>
      <c r="AU198" s="203" t="s">
        <v>137</v>
      </c>
      <c r="AV198" s="13" t="s">
        <v>85</v>
      </c>
      <c r="AW198" s="13" t="s">
        <v>37</v>
      </c>
      <c r="AX198" s="13" t="s">
        <v>83</v>
      </c>
      <c r="AY198" s="203" t="s">
        <v>127</v>
      </c>
    </row>
    <row r="199" spans="1:65" s="2" customFormat="1" ht="16.5" customHeight="1">
      <c r="A199" s="35"/>
      <c r="B199" s="36"/>
      <c r="C199" s="174" t="s">
        <v>353</v>
      </c>
      <c r="D199" s="174" t="s">
        <v>131</v>
      </c>
      <c r="E199" s="175" t="s">
        <v>354</v>
      </c>
      <c r="F199" s="176" t="s">
        <v>355</v>
      </c>
      <c r="G199" s="177" t="s">
        <v>151</v>
      </c>
      <c r="H199" s="178">
        <v>10</v>
      </c>
      <c r="I199" s="179"/>
      <c r="J199" s="180">
        <f>ROUND(I199*H199,2)</f>
        <v>0</v>
      </c>
      <c r="K199" s="176" t="s">
        <v>135</v>
      </c>
      <c r="L199" s="40"/>
      <c r="M199" s="181" t="s">
        <v>19</v>
      </c>
      <c r="N199" s="182" t="s">
        <v>46</v>
      </c>
      <c r="O199" s="65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356</v>
      </c>
      <c r="AT199" s="185" t="s">
        <v>131</v>
      </c>
      <c r="AU199" s="185" t="s">
        <v>137</v>
      </c>
      <c r="AY199" s="18" t="s">
        <v>127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83</v>
      </c>
      <c r="BK199" s="186">
        <f>ROUND(I199*H199,2)</f>
        <v>0</v>
      </c>
      <c r="BL199" s="18" t="s">
        <v>356</v>
      </c>
      <c r="BM199" s="185" t="s">
        <v>357</v>
      </c>
    </row>
    <row r="200" spans="1:65" s="2" customFormat="1" ht="11.25">
      <c r="A200" s="35"/>
      <c r="B200" s="36"/>
      <c r="C200" s="37"/>
      <c r="D200" s="187" t="s">
        <v>139</v>
      </c>
      <c r="E200" s="37"/>
      <c r="F200" s="188" t="s">
        <v>358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139</v>
      </c>
      <c r="AU200" s="18" t="s">
        <v>137</v>
      </c>
    </row>
    <row r="201" spans="1:65" s="12" customFormat="1" ht="20.85" customHeight="1">
      <c r="B201" s="158"/>
      <c r="C201" s="159"/>
      <c r="D201" s="160" t="s">
        <v>74</v>
      </c>
      <c r="E201" s="172" t="s">
        <v>222</v>
      </c>
      <c r="F201" s="172" t="s">
        <v>359</v>
      </c>
      <c r="G201" s="159"/>
      <c r="H201" s="159"/>
      <c r="I201" s="162"/>
      <c r="J201" s="173">
        <f>BK201</f>
        <v>0</v>
      </c>
      <c r="K201" s="159"/>
      <c r="L201" s="164"/>
      <c r="M201" s="165"/>
      <c r="N201" s="166"/>
      <c r="O201" s="166"/>
      <c r="P201" s="167">
        <f>SUM(P202:P220)</f>
        <v>0</v>
      </c>
      <c r="Q201" s="166"/>
      <c r="R201" s="167">
        <f>SUM(R202:R220)</f>
        <v>1.4254074999999999</v>
      </c>
      <c r="S201" s="166"/>
      <c r="T201" s="168">
        <f>SUM(T202:T220)</f>
        <v>0</v>
      </c>
      <c r="AR201" s="169" t="s">
        <v>83</v>
      </c>
      <c r="AT201" s="170" t="s">
        <v>74</v>
      </c>
      <c r="AU201" s="170" t="s">
        <v>85</v>
      </c>
      <c r="AY201" s="169" t="s">
        <v>127</v>
      </c>
      <c r="BK201" s="171">
        <f>SUM(BK202:BK220)</f>
        <v>0</v>
      </c>
    </row>
    <row r="202" spans="1:65" s="2" customFormat="1" ht="21.75" customHeight="1">
      <c r="A202" s="35"/>
      <c r="B202" s="36"/>
      <c r="C202" s="174" t="s">
        <v>360</v>
      </c>
      <c r="D202" s="174" t="s">
        <v>131</v>
      </c>
      <c r="E202" s="175" t="s">
        <v>361</v>
      </c>
      <c r="F202" s="176" t="s">
        <v>362</v>
      </c>
      <c r="G202" s="177" t="s">
        <v>218</v>
      </c>
      <c r="H202" s="178">
        <v>914.7</v>
      </c>
      <c r="I202" s="179"/>
      <c r="J202" s="180">
        <f>ROUND(I202*H202,2)</f>
        <v>0</v>
      </c>
      <c r="K202" s="176" t="s">
        <v>135</v>
      </c>
      <c r="L202" s="40"/>
      <c r="M202" s="181" t="s">
        <v>19</v>
      </c>
      <c r="N202" s="182" t="s">
        <v>46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136</v>
      </c>
      <c r="AT202" s="185" t="s">
        <v>131</v>
      </c>
      <c r="AU202" s="185" t="s">
        <v>137</v>
      </c>
      <c r="AY202" s="18" t="s">
        <v>127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83</v>
      </c>
      <c r="BK202" s="186">
        <f>ROUND(I202*H202,2)</f>
        <v>0</v>
      </c>
      <c r="BL202" s="18" t="s">
        <v>136</v>
      </c>
      <c r="BM202" s="185" t="s">
        <v>363</v>
      </c>
    </row>
    <row r="203" spans="1:65" s="2" customFormat="1" ht="11.25">
      <c r="A203" s="35"/>
      <c r="B203" s="36"/>
      <c r="C203" s="37"/>
      <c r="D203" s="187" t="s">
        <v>139</v>
      </c>
      <c r="E203" s="37"/>
      <c r="F203" s="188" t="s">
        <v>364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139</v>
      </c>
      <c r="AU203" s="18" t="s">
        <v>137</v>
      </c>
    </row>
    <row r="204" spans="1:65" s="13" customFormat="1" ht="11.25">
      <c r="B204" s="192"/>
      <c r="C204" s="193"/>
      <c r="D204" s="194" t="s">
        <v>147</v>
      </c>
      <c r="E204" s="195" t="s">
        <v>19</v>
      </c>
      <c r="F204" s="196" t="s">
        <v>365</v>
      </c>
      <c r="G204" s="193"/>
      <c r="H204" s="197">
        <v>914.7</v>
      </c>
      <c r="I204" s="198"/>
      <c r="J204" s="193"/>
      <c r="K204" s="193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147</v>
      </c>
      <c r="AU204" s="203" t="s">
        <v>137</v>
      </c>
      <c r="AV204" s="13" t="s">
        <v>85</v>
      </c>
      <c r="AW204" s="13" t="s">
        <v>37</v>
      </c>
      <c r="AX204" s="13" t="s">
        <v>83</v>
      </c>
      <c r="AY204" s="203" t="s">
        <v>127</v>
      </c>
    </row>
    <row r="205" spans="1:65" s="2" customFormat="1" ht="37.9" customHeight="1">
      <c r="A205" s="35"/>
      <c r="B205" s="36"/>
      <c r="C205" s="174" t="s">
        <v>366</v>
      </c>
      <c r="D205" s="174" t="s">
        <v>131</v>
      </c>
      <c r="E205" s="175" t="s">
        <v>334</v>
      </c>
      <c r="F205" s="176" t="s">
        <v>335</v>
      </c>
      <c r="G205" s="177" t="s">
        <v>218</v>
      </c>
      <c r="H205" s="178">
        <v>914.7</v>
      </c>
      <c r="I205" s="179"/>
      <c r="J205" s="180">
        <f>ROUND(I205*H205,2)</f>
        <v>0</v>
      </c>
      <c r="K205" s="176" t="s">
        <v>135</v>
      </c>
      <c r="L205" s="40"/>
      <c r="M205" s="181" t="s">
        <v>19</v>
      </c>
      <c r="N205" s="182" t="s">
        <v>46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136</v>
      </c>
      <c r="AT205" s="185" t="s">
        <v>131</v>
      </c>
      <c r="AU205" s="185" t="s">
        <v>137</v>
      </c>
      <c r="AY205" s="18" t="s">
        <v>127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83</v>
      </c>
      <c r="BK205" s="186">
        <f>ROUND(I205*H205,2)</f>
        <v>0</v>
      </c>
      <c r="BL205" s="18" t="s">
        <v>136</v>
      </c>
      <c r="BM205" s="185" t="s">
        <v>367</v>
      </c>
    </row>
    <row r="206" spans="1:65" s="2" customFormat="1" ht="11.25">
      <c r="A206" s="35"/>
      <c r="B206" s="36"/>
      <c r="C206" s="37"/>
      <c r="D206" s="187" t="s">
        <v>139</v>
      </c>
      <c r="E206" s="37"/>
      <c r="F206" s="188" t="s">
        <v>337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139</v>
      </c>
      <c r="AU206" s="18" t="s">
        <v>137</v>
      </c>
    </row>
    <row r="207" spans="1:65" s="2" customFormat="1" ht="24.2" customHeight="1">
      <c r="A207" s="35"/>
      <c r="B207" s="36"/>
      <c r="C207" s="174" t="s">
        <v>368</v>
      </c>
      <c r="D207" s="174" t="s">
        <v>131</v>
      </c>
      <c r="E207" s="175" t="s">
        <v>369</v>
      </c>
      <c r="F207" s="176" t="s">
        <v>217</v>
      </c>
      <c r="G207" s="177" t="s">
        <v>218</v>
      </c>
      <c r="H207" s="178">
        <v>914.7</v>
      </c>
      <c r="I207" s="179"/>
      <c r="J207" s="180">
        <f>ROUND(I207*H207,2)</f>
        <v>0</v>
      </c>
      <c r="K207" s="176" t="s">
        <v>135</v>
      </c>
      <c r="L207" s="40"/>
      <c r="M207" s="181" t="s">
        <v>19</v>
      </c>
      <c r="N207" s="182" t="s">
        <v>46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136</v>
      </c>
      <c r="AT207" s="185" t="s">
        <v>131</v>
      </c>
      <c r="AU207" s="185" t="s">
        <v>137</v>
      </c>
      <c r="AY207" s="18" t="s">
        <v>127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83</v>
      </c>
      <c r="BK207" s="186">
        <f>ROUND(I207*H207,2)</f>
        <v>0</v>
      </c>
      <c r="BL207" s="18" t="s">
        <v>136</v>
      </c>
      <c r="BM207" s="185" t="s">
        <v>370</v>
      </c>
    </row>
    <row r="208" spans="1:65" s="2" customFormat="1" ht="11.25">
      <c r="A208" s="35"/>
      <c r="B208" s="36"/>
      <c r="C208" s="37"/>
      <c r="D208" s="187" t="s">
        <v>139</v>
      </c>
      <c r="E208" s="37"/>
      <c r="F208" s="188" t="s">
        <v>371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139</v>
      </c>
      <c r="AU208" s="18" t="s">
        <v>137</v>
      </c>
    </row>
    <row r="209" spans="1:65" s="2" customFormat="1" ht="24.2" customHeight="1">
      <c r="A209" s="35"/>
      <c r="B209" s="36"/>
      <c r="C209" s="174" t="s">
        <v>372</v>
      </c>
      <c r="D209" s="174" t="s">
        <v>131</v>
      </c>
      <c r="E209" s="175" t="s">
        <v>373</v>
      </c>
      <c r="F209" s="176" t="s">
        <v>343</v>
      </c>
      <c r="G209" s="177" t="s">
        <v>186</v>
      </c>
      <c r="H209" s="178">
        <v>1463.52</v>
      </c>
      <c r="I209" s="179"/>
      <c r="J209" s="180">
        <f>ROUND(I209*H209,2)</f>
        <v>0</v>
      </c>
      <c r="K209" s="176" t="s">
        <v>135</v>
      </c>
      <c r="L209" s="40"/>
      <c r="M209" s="181" t="s">
        <v>19</v>
      </c>
      <c r="N209" s="182" t="s">
        <v>46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136</v>
      </c>
      <c r="AT209" s="185" t="s">
        <v>131</v>
      </c>
      <c r="AU209" s="185" t="s">
        <v>137</v>
      </c>
      <c r="AY209" s="18" t="s">
        <v>127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83</v>
      </c>
      <c r="BK209" s="186">
        <f>ROUND(I209*H209,2)</f>
        <v>0</v>
      </c>
      <c r="BL209" s="18" t="s">
        <v>136</v>
      </c>
      <c r="BM209" s="185" t="s">
        <v>374</v>
      </c>
    </row>
    <row r="210" spans="1:65" s="2" customFormat="1" ht="11.25">
      <c r="A210" s="35"/>
      <c r="B210" s="36"/>
      <c r="C210" s="37"/>
      <c r="D210" s="187" t="s">
        <v>139</v>
      </c>
      <c r="E210" s="37"/>
      <c r="F210" s="188" t="s">
        <v>375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139</v>
      </c>
      <c r="AU210" s="18" t="s">
        <v>137</v>
      </c>
    </row>
    <row r="211" spans="1:65" s="13" customFormat="1" ht="11.25">
      <c r="B211" s="192"/>
      <c r="C211" s="193"/>
      <c r="D211" s="194" t="s">
        <v>147</v>
      </c>
      <c r="E211" s="195" t="s">
        <v>19</v>
      </c>
      <c r="F211" s="196" t="s">
        <v>376</v>
      </c>
      <c r="G211" s="193"/>
      <c r="H211" s="197">
        <v>1463.52</v>
      </c>
      <c r="I211" s="198"/>
      <c r="J211" s="193"/>
      <c r="K211" s="193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147</v>
      </c>
      <c r="AU211" s="203" t="s">
        <v>137</v>
      </c>
      <c r="AV211" s="13" t="s">
        <v>85</v>
      </c>
      <c r="AW211" s="13" t="s">
        <v>37</v>
      </c>
      <c r="AX211" s="13" t="s">
        <v>83</v>
      </c>
      <c r="AY211" s="203" t="s">
        <v>127</v>
      </c>
    </row>
    <row r="212" spans="1:65" s="2" customFormat="1" ht="24.2" customHeight="1">
      <c r="A212" s="35"/>
      <c r="B212" s="36"/>
      <c r="C212" s="174" t="s">
        <v>377</v>
      </c>
      <c r="D212" s="174" t="s">
        <v>131</v>
      </c>
      <c r="E212" s="175" t="s">
        <v>378</v>
      </c>
      <c r="F212" s="176" t="s">
        <v>379</v>
      </c>
      <c r="G212" s="177" t="s">
        <v>143</v>
      </c>
      <c r="H212" s="178">
        <v>6098</v>
      </c>
      <c r="I212" s="179"/>
      <c r="J212" s="180">
        <f>ROUND(I212*H212,2)</f>
        <v>0</v>
      </c>
      <c r="K212" s="176" t="s">
        <v>135</v>
      </c>
      <c r="L212" s="40"/>
      <c r="M212" s="181" t="s">
        <v>19</v>
      </c>
      <c r="N212" s="182" t="s">
        <v>46</v>
      </c>
      <c r="O212" s="65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136</v>
      </c>
      <c r="AT212" s="185" t="s">
        <v>131</v>
      </c>
      <c r="AU212" s="185" t="s">
        <v>137</v>
      </c>
      <c r="AY212" s="18" t="s">
        <v>127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83</v>
      </c>
      <c r="BK212" s="186">
        <f>ROUND(I212*H212,2)</f>
        <v>0</v>
      </c>
      <c r="BL212" s="18" t="s">
        <v>136</v>
      </c>
      <c r="BM212" s="185" t="s">
        <v>380</v>
      </c>
    </row>
    <row r="213" spans="1:65" s="2" customFormat="1" ht="11.25">
      <c r="A213" s="35"/>
      <c r="B213" s="36"/>
      <c r="C213" s="37"/>
      <c r="D213" s="187" t="s">
        <v>139</v>
      </c>
      <c r="E213" s="37"/>
      <c r="F213" s="188" t="s">
        <v>381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139</v>
      </c>
      <c r="AU213" s="18" t="s">
        <v>137</v>
      </c>
    </row>
    <row r="214" spans="1:65" s="2" customFormat="1" ht="19.5">
      <c r="A214" s="35"/>
      <c r="B214" s="36"/>
      <c r="C214" s="37"/>
      <c r="D214" s="194" t="s">
        <v>227</v>
      </c>
      <c r="E214" s="37"/>
      <c r="F214" s="204" t="s">
        <v>382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227</v>
      </c>
      <c r="AU214" s="18" t="s">
        <v>137</v>
      </c>
    </row>
    <row r="215" spans="1:65" s="13" customFormat="1" ht="11.25">
      <c r="B215" s="192"/>
      <c r="C215" s="193"/>
      <c r="D215" s="194" t="s">
        <v>147</v>
      </c>
      <c r="E215" s="195" t="s">
        <v>19</v>
      </c>
      <c r="F215" s="196" t="s">
        <v>383</v>
      </c>
      <c r="G215" s="193"/>
      <c r="H215" s="197">
        <v>6098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147</v>
      </c>
      <c r="AU215" s="203" t="s">
        <v>137</v>
      </c>
      <c r="AV215" s="13" t="s">
        <v>85</v>
      </c>
      <c r="AW215" s="13" t="s">
        <v>37</v>
      </c>
      <c r="AX215" s="13" t="s">
        <v>83</v>
      </c>
      <c r="AY215" s="203" t="s">
        <v>127</v>
      </c>
    </row>
    <row r="216" spans="1:65" s="2" customFormat="1" ht="16.5" customHeight="1">
      <c r="A216" s="35"/>
      <c r="B216" s="36"/>
      <c r="C216" s="174" t="s">
        <v>384</v>
      </c>
      <c r="D216" s="174" t="s">
        <v>131</v>
      </c>
      <c r="E216" s="175" t="s">
        <v>154</v>
      </c>
      <c r="F216" s="176" t="s">
        <v>155</v>
      </c>
      <c r="G216" s="177" t="s">
        <v>143</v>
      </c>
      <c r="H216" s="178">
        <v>3049</v>
      </c>
      <c r="I216" s="179"/>
      <c r="J216" s="180">
        <f>ROUND(I216*H216,2)</f>
        <v>0</v>
      </c>
      <c r="K216" s="176" t="s">
        <v>135</v>
      </c>
      <c r="L216" s="40"/>
      <c r="M216" s="181" t="s">
        <v>19</v>
      </c>
      <c r="N216" s="182" t="s">
        <v>46</v>
      </c>
      <c r="O216" s="65"/>
      <c r="P216" s="183">
        <f>O216*H216</f>
        <v>0</v>
      </c>
      <c r="Q216" s="183">
        <v>4.6749999999999998E-4</v>
      </c>
      <c r="R216" s="183">
        <f>Q216*H216</f>
        <v>1.4254074999999999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136</v>
      </c>
      <c r="AT216" s="185" t="s">
        <v>131</v>
      </c>
      <c r="AU216" s="185" t="s">
        <v>137</v>
      </c>
      <c r="AY216" s="18" t="s">
        <v>127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83</v>
      </c>
      <c r="BK216" s="186">
        <f>ROUND(I216*H216,2)</f>
        <v>0</v>
      </c>
      <c r="BL216" s="18" t="s">
        <v>136</v>
      </c>
      <c r="BM216" s="185" t="s">
        <v>385</v>
      </c>
    </row>
    <row r="217" spans="1:65" s="2" customFormat="1" ht="11.25">
      <c r="A217" s="35"/>
      <c r="B217" s="36"/>
      <c r="C217" s="37"/>
      <c r="D217" s="187" t="s">
        <v>139</v>
      </c>
      <c r="E217" s="37"/>
      <c r="F217" s="188" t="s">
        <v>157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139</v>
      </c>
      <c r="AU217" s="18" t="s">
        <v>137</v>
      </c>
    </row>
    <row r="218" spans="1:65" s="13" customFormat="1" ht="11.25">
      <c r="B218" s="192"/>
      <c r="C218" s="193"/>
      <c r="D218" s="194" t="s">
        <v>147</v>
      </c>
      <c r="E218" s="195" t="s">
        <v>19</v>
      </c>
      <c r="F218" s="196" t="s">
        <v>386</v>
      </c>
      <c r="G218" s="193"/>
      <c r="H218" s="197">
        <v>3049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147</v>
      </c>
      <c r="AU218" s="203" t="s">
        <v>137</v>
      </c>
      <c r="AV218" s="13" t="s">
        <v>85</v>
      </c>
      <c r="AW218" s="13" t="s">
        <v>37</v>
      </c>
      <c r="AX218" s="13" t="s">
        <v>83</v>
      </c>
      <c r="AY218" s="203" t="s">
        <v>127</v>
      </c>
    </row>
    <row r="219" spans="1:65" s="2" customFormat="1" ht="16.5" customHeight="1">
      <c r="A219" s="35"/>
      <c r="B219" s="36"/>
      <c r="C219" s="174" t="s">
        <v>387</v>
      </c>
      <c r="D219" s="174" t="s">
        <v>131</v>
      </c>
      <c r="E219" s="175" t="s">
        <v>354</v>
      </c>
      <c r="F219" s="176" t="s">
        <v>355</v>
      </c>
      <c r="G219" s="177" t="s">
        <v>151</v>
      </c>
      <c r="H219" s="178">
        <v>10</v>
      </c>
      <c r="I219" s="179"/>
      <c r="J219" s="180">
        <f>ROUND(I219*H219,2)</f>
        <v>0</v>
      </c>
      <c r="K219" s="176" t="s">
        <v>135</v>
      </c>
      <c r="L219" s="40"/>
      <c r="M219" s="181" t="s">
        <v>19</v>
      </c>
      <c r="N219" s="182" t="s">
        <v>46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356</v>
      </c>
      <c r="AT219" s="185" t="s">
        <v>131</v>
      </c>
      <c r="AU219" s="185" t="s">
        <v>137</v>
      </c>
      <c r="AY219" s="18" t="s">
        <v>127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83</v>
      </c>
      <c r="BK219" s="186">
        <f>ROUND(I219*H219,2)</f>
        <v>0</v>
      </c>
      <c r="BL219" s="18" t="s">
        <v>356</v>
      </c>
      <c r="BM219" s="185" t="s">
        <v>388</v>
      </c>
    </row>
    <row r="220" spans="1:65" s="2" customFormat="1" ht="11.25">
      <c r="A220" s="35"/>
      <c r="B220" s="36"/>
      <c r="C220" s="37"/>
      <c r="D220" s="187" t="s">
        <v>139</v>
      </c>
      <c r="E220" s="37"/>
      <c r="F220" s="188" t="s">
        <v>358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139</v>
      </c>
      <c r="AU220" s="18" t="s">
        <v>137</v>
      </c>
    </row>
    <row r="221" spans="1:65" s="12" customFormat="1" ht="20.85" customHeight="1">
      <c r="B221" s="158"/>
      <c r="C221" s="159"/>
      <c r="D221" s="160" t="s">
        <v>74</v>
      </c>
      <c r="E221" s="172" t="s">
        <v>229</v>
      </c>
      <c r="F221" s="172" t="s">
        <v>389</v>
      </c>
      <c r="G221" s="159"/>
      <c r="H221" s="159"/>
      <c r="I221" s="162"/>
      <c r="J221" s="173">
        <f>BK221</f>
        <v>0</v>
      </c>
      <c r="K221" s="159"/>
      <c r="L221" s="164"/>
      <c r="M221" s="165"/>
      <c r="N221" s="166"/>
      <c r="O221" s="166"/>
      <c r="P221" s="167">
        <f>SUM(P222:P245)</f>
        <v>0</v>
      </c>
      <c r="Q221" s="166"/>
      <c r="R221" s="167">
        <f>SUM(R222:R245)</f>
        <v>2.6782800000000002E-2</v>
      </c>
      <c r="S221" s="166"/>
      <c r="T221" s="168">
        <f>SUM(T222:T245)</f>
        <v>0</v>
      </c>
      <c r="AR221" s="169" t="s">
        <v>83</v>
      </c>
      <c r="AT221" s="170" t="s">
        <v>74</v>
      </c>
      <c r="AU221" s="170" t="s">
        <v>85</v>
      </c>
      <c r="AY221" s="169" t="s">
        <v>127</v>
      </c>
      <c r="BK221" s="171">
        <f>SUM(BK222:BK245)</f>
        <v>0</v>
      </c>
    </row>
    <row r="222" spans="1:65" s="2" customFormat="1" ht="24.2" customHeight="1">
      <c r="A222" s="35"/>
      <c r="B222" s="36"/>
      <c r="C222" s="174" t="s">
        <v>390</v>
      </c>
      <c r="D222" s="174" t="s">
        <v>131</v>
      </c>
      <c r="E222" s="175" t="s">
        <v>391</v>
      </c>
      <c r="F222" s="176" t="s">
        <v>392</v>
      </c>
      <c r="G222" s="177" t="s">
        <v>143</v>
      </c>
      <c r="H222" s="178">
        <v>4058</v>
      </c>
      <c r="I222" s="179"/>
      <c r="J222" s="180">
        <f>ROUND(I222*H222,2)</f>
        <v>0</v>
      </c>
      <c r="K222" s="176" t="s">
        <v>135</v>
      </c>
      <c r="L222" s="40"/>
      <c r="M222" s="181" t="s">
        <v>19</v>
      </c>
      <c r="N222" s="182" t="s">
        <v>46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136</v>
      </c>
      <c r="AT222" s="185" t="s">
        <v>131</v>
      </c>
      <c r="AU222" s="185" t="s">
        <v>137</v>
      </c>
      <c r="AY222" s="18" t="s">
        <v>127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83</v>
      </c>
      <c r="BK222" s="186">
        <f>ROUND(I222*H222,2)</f>
        <v>0</v>
      </c>
      <c r="BL222" s="18" t="s">
        <v>136</v>
      </c>
      <c r="BM222" s="185" t="s">
        <v>393</v>
      </c>
    </row>
    <row r="223" spans="1:65" s="2" customFormat="1" ht="11.25">
      <c r="A223" s="35"/>
      <c r="B223" s="36"/>
      <c r="C223" s="37"/>
      <c r="D223" s="187" t="s">
        <v>139</v>
      </c>
      <c r="E223" s="37"/>
      <c r="F223" s="188" t="s">
        <v>394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139</v>
      </c>
      <c r="AU223" s="18" t="s">
        <v>137</v>
      </c>
    </row>
    <row r="224" spans="1:65" s="2" customFormat="1" ht="19.5">
      <c r="A224" s="35"/>
      <c r="B224" s="36"/>
      <c r="C224" s="37"/>
      <c r="D224" s="194" t="s">
        <v>227</v>
      </c>
      <c r="E224" s="37"/>
      <c r="F224" s="204" t="s">
        <v>395</v>
      </c>
      <c r="G224" s="37"/>
      <c r="H224" s="37"/>
      <c r="I224" s="189"/>
      <c r="J224" s="37"/>
      <c r="K224" s="37"/>
      <c r="L224" s="40"/>
      <c r="M224" s="190"/>
      <c r="N224" s="191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227</v>
      </c>
      <c r="AU224" s="18" t="s">
        <v>137</v>
      </c>
    </row>
    <row r="225" spans="1:65" s="13" customFormat="1" ht="11.25">
      <c r="B225" s="192"/>
      <c r="C225" s="193"/>
      <c r="D225" s="194" t="s">
        <v>147</v>
      </c>
      <c r="E225" s="195" t="s">
        <v>19</v>
      </c>
      <c r="F225" s="196" t="s">
        <v>396</v>
      </c>
      <c r="G225" s="193"/>
      <c r="H225" s="197">
        <v>4058</v>
      </c>
      <c r="I225" s="198"/>
      <c r="J225" s="193"/>
      <c r="K225" s="193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147</v>
      </c>
      <c r="AU225" s="203" t="s">
        <v>137</v>
      </c>
      <c r="AV225" s="13" t="s">
        <v>85</v>
      </c>
      <c r="AW225" s="13" t="s">
        <v>37</v>
      </c>
      <c r="AX225" s="13" t="s">
        <v>83</v>
      </c>
      <c r="AY225" s="203" t="s">
        <v>127</v>
      </c>
    </row>
    <row r="226" spans="1:65" s="2" customFormat="1" ht="21.75" customHeight="1">
      <c r="A226" s="35"/>
      <c r="B226" s="36"/>
      <c r="C226" s="174" t="s">
        <v>397</v>
      </c>
      <c r="D226" s="174" t="s">
        <v>131</v>
      </c>
      <c r="E226" s="175" t="s">
        <v>398</v>
      </c>
      <c r="F226" s="176" t="s">
        <v>399</v>
      </c>
      <c r="G226" s="177" t="s">
        <v>143</v>
      </c>
      <c r="H226" s="178">
        <v>12174</v>
      </c>
      <c r="I226" s="179"/>
      <c r="J226" s="180">
        <f>ROUND(I226*H226,2)</f>
        <v>0</v>
      </c>
      <c r="K226" s="176" t="s">
        <v>135</v>
      </c>
      <c r="L226" s="40"/>
      <c r="M226" s="181" t="s">
        <v>19</v>
      </c>
      <c r="N226" s="182" t="s">
        <v>46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136</v>
      </c>
      <c r="AT226" s="185" t="s">
        <v>131</v>
      </c>
      <c r="AU226" s="185" t="s">
        <v>137</v>
      </c>
      <c r="AY226" s="18" t="s">
        <v>127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83</v>
      </c>
      <c r="BK226" s="186">
        <f>ROUND(I226*H226,2)</f>
        <v>0</v>
      </c>
      <c r="BL226" s="18" t="s">
        <v>136</v>
      </c>
      <c r="BM226" s="185" t="s">
        <v>400</v>
      </c>
    </row>
    <row r="227" spans="1:65" s="2" customFormat="1" ht="11.25">
      <c r="A227" s="35"/>
      <c r="B227" s="36"/>
      <c r="C227" s="37"/>
      <c r="D227" s="187" t="s">
        <v>139</v>
      </c>
      <c r="E227" s="37"/>
      <c r="F227" s="188" t="s">
        <v>401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139</v>
      </c>
      <c r="AU227" s="18" t="s">
        <v>137</v>
      </c>
    </row>
    <row r="228" spans="1:65" s="13" customFormat="1" ht="11.25">
      <c r="B228" s="192"/>
      <c r="C228" s="193"/>
      <c r="D228" s="194" t="s">
        <v>147</v>
      </c>
      <c r="E228" s="195" t="s">
        <v>19</v>
      </c>
      <c r="F228" s="196" t="s">
        <v>402</v>
      </c>
      <c r="G228" s="193"/>
      <c r="H228" s="197">
        <v>12174</v>
      </c>
      <c r="I228" s="198"/>
      <c r="J228" s="193"/>
      <c r="K228" s="193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147</v>
      </c>
      <c r="AU228" s="203" t="s">
        <v>137</v>
      </c>
      <c r="AV228" s="13" t="s">
        <v>85</v>
      </c>
      <c r="AW228" s="13" t="s">
        <v>37</v>
      </c>
      <c r="AX228" s="13" t="s">
        <v>83</v>
      </c>
      <c r="AY228" s="203" t="s">
        <v>127</v>
      </c>
    </row>
    <row r="229" spans="1:65" s="2" customFormat="1" ht="24.2" customHeight="1">
      <c r="A229" s="35"/>
      <c r="B229" s="36"/>
      <c r="C229" s="174" t="s">
        <v>403</v>
      </c>
      <c r="D229" s="174" t="s">
        <v>131</v>
      </c>
      <c r="E229" s="175" t="s">
        <v>404</v>
      </c>
      <c r="F229" s="176" t="s">
        <v>405</v>
      </c>
      <c r="G229" s="177" t="s">
        <v>143</v>
      </c>
      <c r="H229" s="178">
        <v>320</v>
      </c>
      <c r="I229" s="179"/>
      <c r="J229" s="180">
        <f>ROUND(I229*H229,2)</f>
        <v>0</v>
      </c>
      <c r="K229" s="176" t="s">
        <v>135</v>
      </c>
      <c r="L229" s="40"/>
      <c r="M229" s="181" t="s">
        <v>19</v>
      </c>
      <c r="N229" s="182" t="s">
        <v>46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136</v>
      </c>
      <c r="AT229" s="185" t="s">
        <v>131</v>
      </c>
      <c r="AU229" s="185" t="s">
        <v>137</v>
      </c>
      <c r="AY229" s="18" t="s">
        <v>127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83</v>
      </c>
      <c r="BK229" s="186">
        <f>ROUND(I229*H229,2)</f>
        <v>0</v>
      </c>
      <c r="BL229" s="18" t="s">
        <v>136</v>
      </c>
      <c r="BM229" s="185" t="s">
        <v>406</v>
      </c>
    </row>
    <row r="230" spans="1:65" s="2" customFormat="1" ht="11.25">
      <c r="A230" s="35"/>
      <c r="B230" s="36"/>
      <c r="C230" s="37"/>
      <c r="D230" s="187" t="s">
        <v>139</v>
      </c>
      <c r="E230" s="37"/>
      <c r="F230" s="188" t="s">
        <v>407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139</v>
      </c>
      <c r="AU230" s="18" t="s">
        <v>137</v>
      </c>
    </row>
    <row r="231" spans="1:65" s="2" customFormat="1" ht="19.5">
      <c r="A231" s="35"/>
      <c r="B231" s="36"/>
      <c r="C231" s="37"/>
      <c r="D231" s="194" t="s">
        <v>227</v>
      </c>
      <c r="E231" s="37"/>
      <c r="F231" s="204" t="s">
        <v>408</v>
      </c>
      <c r="G231" s="37"/>
      <c r="H231" s="37"/>
      <c r="I231" s="189"/>
      <c r="J231" s="37"/>
      <c r="K231" s="37"/>
      <c r="L231" s="40"/>
      <c r="M231" s="190"/>
      <c r="N231" s="191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227</v>
      </c>
      <c r="AU231" s="18" t="s">
        <v>137</v>
      </c>
    </row>
    <row r="232" spans="1:65" s="2" customFormat="1" ht="21.75" customHeight="1">
      <c r="A232" s="35"/>
      <c r="B232" s="36"/>
      <c r="C232" s="174" t="s">
        <v>409</v>
      </c>
      <c r="D232" s="174" t="s">
        <v>131</v>
      </c>
      <c r="E232" s="175" t="s">
        <v>410</v>
      </c>
      <c r="F232" s="176" t="s">
        <v>411</v>
      </c>
      <c r="G232" s="177" t="s">
        <v>143</v>
      </c>
      <c r="H232" s="178">
        <v>260</v>
      </c>
      <c r="I232" s="179"/>
      <c r="J232" s="180">
        <f>ROUND(I232*H232,2)</f>
        <v>0</v>
      </c>
      <c r="K232" s="176" t="s">
        <v>135</v>
      </c>
      <c r="L232" s="40"/>
      <c r="M232" s="181" t="s">
        <v>19</v>
      </c>
      <c r="N232" s="182" t="s">
        <v>46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136</v>
      </c>
      <c r="AT232" s="185" t="s">
        <v>131</v>
      </c>
      <c r="AU232" s="185" t="s">
        <v>137</v>
      </c>
      <c r="AY232" s="18" t="s">
        <v>127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83</v>
      </c>
      <c r="BK232" s="186">
        <f>ROUND(I232*H232,2)</f>
        <v>0</v>
      </c>
      <c r="BL232" s="18" t="s">
        <v>136</v>
      </c>
      <c r="BM232" s="185" t="s">
        <v>412</v>
      </c>
    </row>
    <row r="233" spans="1:65" s="2" customFormat="1" ht="11.25">
      <c r="A233" s="35"/>
      <c r="B233" s="36"/>
      <c r="C233" s="37"/>
      <c r="D233" s="187" t="s">
        <v>139</v>
      </c>
      <c r="E233" s="37"/>
      <c r="F233" s="188" t="s">
        <v>413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139</v>
      </c>
      <c r="AU233" s="18" t="s">
        <v>137</v>
      </c>
    </row>
    <row r="234" spans="1:65" s="2" customFormat="1" ht="21.75" customHeight="1">
      <c r="A234" s="35"/>
      <c r="B234" s="36"/>
      <c r="C234" s="174" t="s">
        <v>414</v>
      </c>
      <c r="D234" s="174" t="s">
        <v>131</v>
      </c>
      <c r="E234" s="175" t="s">
        <v>415</v>
      </c>
      <c r="F234" s="176" t="s">
        <v>416</v>
      </c>
      <c r="G234" s="177" t="s">
        <v>143</v>
      </c>
      <c r="H234" s="178">
        <v>4058</v>
      </c>
      <c r="I234" s="179"/>
      <c r="J234" s="180">
        <f>ROUND(I234*H234,2)</f>
        <v>0</v>
      </c>
      <c r="K234" s="176" t="s">
        <v>135</v>
      </c>
      <c r="L234" s="40"/>
      <c r="M234" s="181" t="s">
        <v>19</v>
      </c>
      <c r="N234" s="182" t="s">
        <v>46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136</v>
      </c>
      <c r="AT234" s="185" t="s">
        <v>131</v>
      </c>
      <c r="AU234" s="185" t="s">
        <v>137</v>
      </c>
      <c r="AY234" s="18" t="s">
        <v>127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83</v>
      </c>
      <c r="BK234" s="186">
        <f>ROUND(I234*H234,2)</f>
        <v>0</v>
      </c>
      <c r="BL234" s="18" t="s">
        <v>136</v>
      </c>
      <c r="BM234" s="185" t="s">
        <v>417</v>
      </c>
    </row>
    <row r="235" spans="1:65" s="2" customFormat="1" ht="11.25">
      <c r="A235" s="35"/>
      <c r="B235" s="36"/>
      <c r="C235" s="37"/>
      <c r="D235" s="187" t="s">
        <v>139</v>
      </c>
      <c r="E235" s="37"/>
      <c r="F235" s="188" t="s">
        <v>418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139</v>
      </c>
      <c r="AU235" s="18" t="s">
        <v>137</v>
      </c>
    </row>
    <row r="236" spans="1:65" s="2" customFormat="1" ht="16.5" customHeight="1">
      <c r="A236" s="35"/>
      <c r="B236" s="36"/>
      <c r="C236" s="174" t="s">
        <v>419</v>
      </c>
      <c r="D236" s="174" t="s">
        <v>131</v>
      </c>
      <c r="E236" s="175" t="s">
        <v>420</v>
      </c>
      <c r="F236" s="176" t="s">
        <v>421</v>
      </c>
      <c r="G236" s="177" t="s">
        <v>143</v>
      </c>
      <c r="H236" s="178">
        <v>4058</v>
      </c>
      <c r="I236" s="179"/>
      <c r="J236" s="180">
        <f>ROUND(I236*H236,2)</f>
        <v>0</v>
      </c>
      <c r="K236" s="176" t="s">
        <v>135</v>
      </c>
      <c r="L236" s="40"/>
      <c r="M236" s="181" t="s">
        <v>19</v>
      </c>
      <c r="N236" s="182" t="s">
        <v>46</v>
      </c>
      <c r="O236" s="65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136</v>
      </c>
      <c r="AT236" s="185" t="s">
        <v>131</v>
      </c>
      <c r="AU236" s="185" t="s">
        <v>137</v>
      </c>
      <c r="AY236" s="18" t="s">
        <v>127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8" t="s">
        <v>83</v>
      </c>
      <c r="BK236" s="186">
        <f>ROUND(I236*H236,2)</f>
        <v>0</v>
      </c>
      <c r="BL236" s="18" t="s">
        <v>136</v>
      </c>
      <c r="BM236" s="185" t="s">
        <v>422</v>
      </c>
    </row>
    <row r="237" spans="1:65" s="2" customFormat="1" ht="11.25">
      <c r="A237" s="35"/>
      <c r="B237" s="36"/>
      <c r="C237" s="37"/>
      <c r="D237" s="187" t="s">
        <v>139</v>
      </c>
      <c r="E237" s="37"/>
      <c r="F237" s="188" t="s">
        <v>423</v>
      </c>
      <c r="G237" s="37"/>
      <c r="H237" s="37"/>
      <c r="I237" s="189"/>
      <c r="J237" s="37"/>
      <c r="K237" s="37"/>
      <c r="L237" s="40"/>
      <c r="M237" s="190"/>
      <c r="N237" s="191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139</v>
      </c>
      <c r="AU237" s="18" t="s">
        <v>137</v>
      </c>
    </row>
    <row r="238" spans="1:65" s="2" customFormat="1" ht="16.5" customHeight="1">
      <c r="A238" s="35"/>
      <c r="B238" s="36"/>
      <c r="C238" s="174" t="s">
        <v>424</v>
      </c>
      <c r="D238" s="174" t="s">
        <v>131</v>
      </c>
      <c r="E238" s="175" t="s">
        <v>425</v>
      </c>
      <c r="F238" s="176" t="s">
        <v>426</v>
      </c>
      <c r="G238" s="177" t="s">
        <v>143</v>
      </c>
      <c r="H238" s="178">
        <v>4058</v>
      </c>
      <c r="I238" s="179"/>
      <c r="J238" s="180">
        <f>ROUND(I238*H238,2)</f>
        <v>0</v>
      </c>
      <c r="K238" s="176" t="s">
        <v>135</v>
      </c>
      <c r="L238" s="40"/>
      <c r="M238" s="181" t="s">
        <v>19</v>
      </c>
      <c r="N238" s="182" t="s">
        <v>46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136</v>
      </c>
      <c r="AT238" s="185" t="s">
        <v>131</v>
      </c>
      <c r="AU238" s="185" t="s">
        <v>137</v>
      </c>
      <c r="AY238" s="18" t="s">
        <v>127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83</v>
      </c>
      <c r="BK238" s="186">
        <f>ROUND(I238*H238,2)</f>
        <v>0</v>
      </c>
      <c r="BL238" s="18" t="s">
        <v>136</v>
      </c>
      <c r="BM238" s="185" t="s">
        <v>427</v>
      </c>
    </row>
    <row r="239" spans="1:65" s="2" customFormat="1" ht="11.25">
      <c r="A239" s="35"/>
      <c r="B239" s="36"/>
      <c r="C239" s="37"/>
      <c r="D239" s="187" t="s">
        <v>139</v>
      </c>
      <c r="E239" s="37"/>
      <c r="F239" s="188" t="s">
        <v>428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139</v>
      </c>
      <c r="AU239" s="18" t="s">
        <v>137</v>
      </c>
    </row>
    <row r="240" spans="1:65" s="2" customFormat="1" ht="24.2" customHeight="1">
      <c r="A240" s="35"/>
      <c r="B240" s="36"/>
      <c r="C240" s="174" t="s">
        <v>429</v>
      </c>
      <c r="D240" s="174" t="s">
        <v>131</v>
      </c>
      <c r="E240" s="175" t="s">
        <v>430</v>
      </c>
      <c r="F240" s="176" t="s">
        <v>431</v>
      </c>
      <c r="G240" s="177" t="s">
        <v>143</v>
      </c>
      <c r="H240" s="178">
        <v>8116</v>
      </c>
      <c r="I240" s="179"/>
      <c r="J240" s="180">
        <f>ROUND(I240*H240,2)</f>
        <v>0</v>
      </c>
      <c r="K240" s="176" t="s">
        <v>135</v>
      </c>
      <c r="L240" s="40"/>
      <c r="M240" s="181" t="s">
        <v>19</v>
      </c>
      <c r="N240" s="182" t="s">
        <v>46</v>
      </c>
      <c r="O240" s="65"/>
      <c r="P240" s="183">
        <f>O240*H240</f>
        <v>0</v>
      </c>
      <c r="Q240" s="183">
        <v>3.3000000000000002E-6</v>
      </c>
      <c r="R240" s="183">
        <f>Q240*H240</f>
        <v>2.6782800000000002E-2</v>
      </c>
      <c r="S240" s="183">
        <v>0</v>
      </c>
      <c r="T240" s="18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136</v>
      </c>
      <c r="AT240" s="185" t="s">
        <v>131</v>
      </c>
      <c r="AU240" s="185" t="s">
        <v>137</v>
      </c>
      <c r="AY240" s="18" t="s">
        <v>127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8" t="s">
        <v>83</v>
      </c>
      <c r="BK240" s="186">
        <f>ROUND(I240*H240,2)</f>
        <v>0</v>
      </c>
      <c r="BL240" s="18" t="s">
        <v>136</v>
      </c>
      <c r="BM240" s="185" t="s">
        <v>432</v>
      </c>
    </row>
    <row r="241" spans="1:65" s="2" customFormat="1" ht="11.25">
      <c r="A241" s="35"/>
      <c r="B241" s="36"/>
      <c r="C241" s="37"/>
      <c r="D241" s="187" t="s">
        <v>139</v>
      </c>
      <c r="E241" s="37"/>
      <c r="F241" s="188" t="s">
        <v>433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139</v>
      </c>
      <c r="AU241" s="18" t="s">
        <v>137</v>
      </c>
    </row>
    <row r="242" spans="1:65" s="13" customFormat="1" ht="11.25">
      <c r="B242" s="192"/>
      <c r="C242" s="193"/>
      <c r="D242" s="194" t="s">
        <v>147</v>
      </c>
      <c r="E242" s="195" t="s">
        <v>19</v>
      </c>
      <c r="F242" s="196" t="s">
        <v>434</v>
      </c>
      <c r="G242" s="193"/>
      <c r="H242" s="197">
        <v>8116</v>
      </c>
      <c r="I242" s="198"/>
      <c r="J242" s="193"/>
      <c r="K242" s="193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147</v>
      </c>
      <c r="AU242" s="203" t="s">
        <v>137</v>
      </c>
      <c r="AV242" s="13" t="s">
        <v>85</v>
      </c>
      <c r="AW242" s="13" t="s">
        <v>37</v>
      </c>
      <c r="AX242" s="13" t="s">
        <v>83</v>
      </c>
      <c r="AY242" s="203" t="s">
        <v>127</v>
      </c>
    </row>
    <row r="243" spans="1:65" s="2" customFormat="1" ht="21.75" customHeight="1">
      <c r="A243" s="35"/>
      <c r="B243" s="36"/>
      <c r="C243" s="174" t="s">
        <v>435</v>
      </c>
      <c r="D243" s="174" t="s">
        <v>131</v>
      </c>
      <c r="E243" s="175" t="s">
        <v>436</v>
      </c>
      <c r="F243" s="176" t="s">
        <v>437</v>
      </c>
      <c r="G243" s="177" t="s">
        <v>143</v>
      </c>
      <c r="H243" s="178">
        <v>8116</v>
      </c>
      <c r="I243" s="179"/>
      <c r="J243" s="180">
        <f>ROUND(I243*H243,2)</f>
        <v>0</v>
      </c>
      <c r="K243" s="176" t="s">
        <v>135</v>
      </c>
      <c r="L243" s="40"/>
      <c r="M243" s="181" t="s">
        <v>19</v>
      </c>
      <c r="N243" s="182" t="s">
        <v>46</v>
      </c>
      <c r="O243" s="65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5" t="s">
        <v>136</v>
      </c>
      <c r="AT243" s="185" t="s">
        <v>131</v>
      </c>
      <c r="AU243" s="185" t="s">
        <v>137</v>
      </c>
      <c r="AY243" s="18" t="s">
        <v>127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18" t="s">
        <v>83</v>
      </c>
      <c r="BK243" s="186">
        <f>ROUND(I243*H243,2)</f>
        <v>0</v>
      </c>
      <c r="BL243" s="18" t="s">
        <v>136</v>
      </c>
      <c r="BM243" s="185" t="s">
        <v>438</v>
      </c>
    </row>
    <row r="244" spans="1:65" s="2" customFormat="1" ht="11.25">
      <c r="A244" s="35"/>
      <c r="B244" s="36"/>
      <c r="C244" s="37"/>
      <c r="D244" s="187" t="s">
        <v>139</v>
      </c>
      <c r="E244" s="37"/>
      <c r="F244" s="188" t="s">
        <v>439</v>
      </c>
      <c r="G244" s="37"/>
      <c r="H244" s="37"/>
      <c r="I244" s="189"/>
      <c r="J244" s="37"/>
      <c r="K244" s="37"/>
      <c r="L244" s="40"/>
      <c r="M244" s="190"/>
      <c r="N244" s="191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139</v>
      </c>
      <c r="AU244" s="18" t="s">
        <v>137</v>
      </c>
    </row>
    <row r="245" spans="1:65" s="13" customFormat="1" ht="11.25">
      <c r="B245" s="192"/>
      <c r="C245" s="193"/>
      <c r="D245" s="194" t="s">
        <v>147</v>
      </c>
      <c r="E245" s="195" t="s">
        <v>19</v>
      </c>
      <c r="F245" s="196" t="s">
        <v>434</v>
      </c>
      <c r="G245" s="193"/>
      <c r="H245" s="197">
        <v>8116</v>
      </c>
      <c r="I245" s="198"/>
      <c r="J245" s="193"/>
      <c r="K245" s="193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147</v>
      </c>
      <c r="AU245" s="203" t="s">
        <v>137</v>
      </c>
      <c r="AV245" s="13" t="s">
        <v>85</v>
      </c>
      <c r="AW245" s="13" t="s">
        <v>37</v>
      </c>
      <c r="AX245" s="13" t="s">
        <v>83</v>
      </c>
      <c r="AY245" s="203" t="s">
        <v>127</v>
      </c>
    </row>
    <row r="246" spans="1:65" s="12" customFormat="1" ht="20.85" customHeight="1">
      <c r="B246" s="158"/>
      <c r="C246" s="159"/>
      <c r="D246" s="160" t="s">
        <v>74</v>
      </c>
      <c r="E246" s="172" t="s">
        <v>158</v>
      </c>
      <c r="F246" s="172" t="s">
        <v>440</v>
      </c>
      <c r="G246" s="159"/>
      <c r="H246" s="159"/>
      <c r="I246" s="162"/>
      <c r="J246" s="173">
        <f>BK246</f>
        <v>0</v>
      </c>
      <c r="K246" s="159"/>
      <c r="L246" s="164"/>
      <c r="M246" s="165"/>
      <c r="N246" s="166"/>
      <c r="O246" s="166"/>
      <c r="P246" s="167">
        <f>SUM(P247:P276)</f>
        <v>0</v>
      </c>
      <c r="Q246" s="166"/>
      <c r="R246" s="167">
        <f>SUM(R247:R276)</f>
        <v>40.186244599999995</v>
      </c>
      <c r="S246" s="166"/>
      <c r="T246" s="168">
        <f>SUM(T247:T276)</f>
        <v>0</v>
      </c>
      <c r="AR246" s="169" t="s">
        <v>83</v>
      </c>
      <c r="AT246" s="170" t="s">
        <v>74</v>
      </c>
      <c r="AU246" s="170" t="s">
        <v>85</v>
      </c>
      <c r="AY246" s="169" t="s">
        <v>127</v>
      </c>
      <c r="BK246" s="171">
        <f>SUM(BK247:BK276)</f>
        <v>0</v>
      </c>
    </row>
    <row r="247" spans="1:65" s="2" customFormat="1" ht="21.75" customHeight="1">
      <c r="A247" s="35"/>
      <c r="B247" s="36"/>
      <c r="C247" s="174" t="s">
        <v>441</v>
      </c>
      <c r="D247" s="174" t="s">
        <v>131</v>
      </c>
      <c r="E247" s="175" t="s">
        <v>442</v>
      </c>
      <c r="F247" s="176" t="s">
        <v>443</v>
      </c>
      <c r="G247" s="177" t="s">
        <v>143</v>
      </c>
      <c r="H247" s="178">
        <v>3499.2</v>
      </c>
      <c r="I247" s="179"/>
      <c r="J247" s="180">
        <f>ROUND(I247*H247,2)</f>
        <v>0</v>
      </c>
      <c r="K247" s="176" t="s">
        <v>135</v>
      </c>
      <c r="L247" s="40"/>
      <c r="M247" s="181" t="s">
        <v>19</v>
      </c>
      <c r="N247" s="182" t="s">
        <v>46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136</v>
      </c>
      <c r="AT247" s="185" t="s">
        <v>131</v>
      </c>
      <c r="AU247" s="185" t="s">
        <v>137</v>
      </c>
      <c r="AY247" s="18" t="s">
        <v>127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83</v>
      </c>
      <c r="BK247" s="186">
        <f>ROUND(I247*H247,2)</f>
        <v>0</v>
      </c>
      <c r="BL247" s="18" t="s">
        <v>136</v>
      </c>
      <c r="BM247" s="185" t="s">
        <v>444</v>
      </c>
    </row>
    <row r="248" spans="1:65" s="2" customFormat="1" ht="11.25">
      <c r="A248" s="35"/>
      <c r="B248" s="36"/>
      <c r="C248" s="37"/>
      <c r="D248" s="187" t="s">
        <v>139</v>
      </c>
      <c r="E248" s="37"/>
      <c r="F248" s="188" t="s">
        <v>445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139</v>
      </c>
      <c r="AU248" s="18" t="s">
        <v>137</v>
      </c>
    </row>
    <row r="249" spans="1:65" s="13" customFormat="1" ht="11.25">
      <c r="B249" s="192"/>
      <c r="C249" s="193"/>
      <c r="D249" s="194" t="s">
        <v>147</v>
      </c>
      <c r="E249" s="195" t="s">
        <v>19</v>
      </c>
      <c r="F249" s="196" t="s">
        <v>446</v>
      </c>
      <c r="G249" s="193"/>
      <c r="H249" s="197">
        <v>3499.2</v>
      </c>
      <c r="I249" s="198"/>
      <c r="J249" s="193"/>
      <c r="K249" s="193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147</v>
      </c>
      <c r="AU249" s="203" t="s">
        <v>137</v>
      </c>
      <c r="AV249" s="13" t="s">
        <v>85</v>
      </c>
      <c r="AW249" s="13" t="s">
        <v>37</v>
      </c>
      <c r="AX249" s="13" t="s">
        <v>83</v>
      </c>
      <c r="AY249" s="203" t="s">
        <v>127</v>
      </c>
    </row>
    <row r="250" spans="1:65" s="2" customFormat="1" ht="21.75" customHeight="1">
      <c r="A250" s="35"/>
      <c r="B250" s="36"/>
      <c r="C250" s="174" t="s">
        <v>447</v>
      </c>
      <c r="D250" s="174" t="s">
        <v>131</v>
      </c>
      <c r="E250" s="175" t="s">
        <v>448</v>
      </c>
      <c r="F250" s="176" t="s">
        <v>449</v>
      </c>
      <c r="G250" s="177" t="s">
        <v>143</v>
      </c>
      <c r="H250" s="178">
        <v>3207.6</v>
      </c>
      <c r="I250" s="179"/>
      <c r="J250" s="180">
        <f>ROUND(I250*H250,2)</f>
        <v>0</v>
      </c>
      <c r="K250" s="176" t="s">
        <v>135</v>
      </c>
      <c r="L250" s="40"/>
      <c r="M250" s="181" t="s">
        <v>19</v>
      </c>
      <c r="N250" s="182" t="s">
        <v>46</v>
      </c>
      <c r="O250" s="65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136</v>
      </c>
      <c r="AT250" s="185" t="s">
        <v>131</v>
      </c>
      <c r="AU250" s="185" t="s">
        <v>137</v>
      </c>
      <c r="AY250" s="18" t="s">
        <v>127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83</v>
      </c>
      <c r="BK250" s="186">
        <f>ROUND(I250*H250,2)</f>
        <v>0</v>
      </c>
      <c r="BL250" s="18" t="s">
        <v>136</v>
      </c>
      <c r="BM250" s="185" t="s">
        <v>450</v>
      </c>
    </row>
    <row r="251" spans="1:65" s="2" customFormat="1" ht="11.25">
      <c r="A251" s="35"/>
      <c r="B251" s="36"/>
      <c r="C251" s="37"/>
      <c r="D251" s="187" t="s">
        <v>139</v>
      </c>
      <c r="E251" s="37"/>
      <c r="F251" s="188" t="s">
        <v>451</v>
      </c>
      <c r="G251" s="37"/>
      <c r="H251" s="37"/>
      <c r="I251" s="189"/>
      <c r="J251" s="37"/>
      <c r="K251" s="37"/>
      <c r="L251" s="40"/>
      <c r="M251" s="190"/>
      <c r="N251" s="191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139</v>
      </c>
      <c r="AU251" s="18" t="s">
        <v>137</v>
      </c>
    </row>
    <row r="252" spans="1:65" s="13" customFormat="1" ht="11.25">
      <c r="B252" s="192"/>
      <c r="C252" s="193"/>
      <c r="D252" s="194" t="s">
        <v>147</v>
      </c>
      <c r="E252" s="195" t="s">
        <v>19</v>
      </c>
      <c r="F252" s="196" t="s">
        <v>452</v>
      </c>
      <c r="G252" s="193"/>
      <c r="H252" s="197">
        <v>3207.6</v>
      </c>
      <c r="I252" s="198"/>
      <c r="J252" s="193"/>
      <c r="K252" s="193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147</v>
      </c>
      <c r="AU252" s="203" t="s">
        <v>137</v>
      </c>
      <c r="AV252" s="13" t="s">
        <v>85</v>
      </c>
      <c r="AW252" s="13" t="s">
        <v>37</v>
      </c>
      <c r="AX252" s="13" t="s">
        <v>83</v>
      </c>
      <c r="AY252" s="203" t="s">
        <v>127</v>
      </c>
    </row>
    <row r="253" spans="1:65" s="2" customFormat="1" ht="24.2" customHeight="1">
      <c r="A253" s="35"/>
      <c r="B253" s="36"/>
      <c r="C253" s="174" t="s">
        <v>453</v>
      </c>
      <c r="D253" s="174" t="s">
        <v>131</v>
      </c>
      <c r="E253" s="175" t="s">
        <v>454</v>
      </c>
      <c r="F253" s="176" t="s">
        <v>455</v>
      </c>
      <c r="G253" s="177" t="s">
        <v>143</v>
      </c>
      <c r="H253" s="178">
        <v>2959</v>
      </c>
      <c r="I253" s="179"/>
      <c r="J253" s="180">
        <f>ROUND(I253*H253,2)</f>
        <v>0</v>
      </c>
      <c r="K253" s="176" t="s">
        <v>135</v>
      </c>
      <c r="L253" s="40"/>
      <c r="M253" s="181" t="s">
        <v>19</v>
      </c>
      <c r="N253" s="182" t="s">
        <v>46</v>
      </c>
      <c r="O253" s="65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136</v>
      </c>
      <c r="AT253" s="185" t="s">
        <v>131</v>
      </c>
      <c r="AU253" s="185" t="s">
        <v>137</v>
      </c>
      <c r="AY253" s="18" t="s">
        <v>127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83</v>
      </c>
      <c r="BK253" s="186">
        <f>ROUND(I253*H253,2)</f>
        <v>0</v>
      </c>
      <c r="BL253" s="18" t="s">
        <v>136</v>
      </c>
      <c r="BM253" s="185" t="s">
        <v>456</v>
      </c>
    </row>
    <row r="254" spans="1:65" s="2" customFormat="1" ht="11.25">
      <c r="A254" s="35"/>
      <c r="B254" s="36"/>
      <c r="C254" s="37"/>
      <c r="D254" s="187" t="s">
        <v>139</v>
      </c>
      <c r="E254" s="37"/>
      <c r="F254" s="188" t="s">
        <v>457</v>
      </c>
      <c r="G254" s="37"/>
      <c r="H254" s="37"/>
      <c r="I254" s="189"/>
      <c r="J254" s="37"/>
      <c r="K254" s="37"/>
      <c r="L254" s="40"/>
      <c r="M254" s="190"/>
      <c r="N254" s="191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139</v>
      </c>
      <c r="AU254" s="18" t="s">
        <v>137</v>
      </c>
    </row>
    <row r="255" spans="1:65" s="13" customFormat="1" ht="11.25">
      <c r="B255" s="192"/>
      <c r="C255" s="193"/>
      <c r="D255" s="194" t="s">
        <v>147</v>
      </c>
      <c r="E255" s="195" t="s">
        <v>19</v>
      </c>
      <c r="F255" s="196" t="s">
        <v>458</v>
      </c>
      <c r="G255" s="193"/>
      <c r="H255" s="197">
        <v>2959</v>
      </c>
      <c r="I255" s="198"/>
      <c r="J255" s="193"/>
      <c r="K255" s="193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147</v>
      </c>
      <c r="AU255" s="203" t="s">
        <v>137</v>
      </c>
      <c r="AV255" s="13" t="s">
        <v>85</v>
      </c>
      <c r="AW255" s="13" t="s">
        <v>37</v>
      </c>
      <c r="AX255" s="13" t="s">
        <v>83</v>
      </c>
      <c r="AY255" s="203" t="s">
        <v>127</v>
      </c>
    </row>
    <row r="256" spans="1:65" s="2" customFormat="1" ht="16.5" customHeight="1">
      <c r="A256" s="35"/>
      <c r="B256" s="36"/>
      <c r="C256" s="174" t="s">
        <v>459</v>
      </c>
      <c r="D256" s="174" t="s">
        <v>131</v>
      </c>
      <c r="E256" s="175" t="s">
        <v>460</v>
      </c>
      <c r="F256" s="176" t="s">
        <v>461</v>
      </c>
      <c r="G256" s="177" t="s">
        <v>143</v>
      </c>
      <c r="H256" s="178">
        <v>2959</v>
      </c>
      <c r="I256" s="179"/>
      <c r="J256" s="180">
        <f>ROUND(I256*H256,2)</f>
        <v>0</v>
      </c>
      <c r="K256" s="176" t="s">
        <v>135</v>
      </c>
      <c r="L256" s="40"/>
      <c r="M256" s="181" t="s">
        <v>19</v>
      </c>
      <c r="N256" s="182" t="s">
        <v>46</v>
      </c>
      <c r="O256" s="65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136</v>
      </c>
      <c r="AT256" s="185" t="s">
        <v>131</v>
      </c>
      <c r="AU256" s="185" t="s">
        <v>137</v>
      </c>
      <c r="AY256" s="18" t="s">
        <v>127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83</v>
      </c>
      <c r="BK256" s="186">
        <f>ROUND(I256*H256,2)</f>
        <v>0</v>
      </c>
      <c r="BL256" s="18" t="s">
        <v>136</v>
      </c>
      <c r="BM256" s="185" t="s">
        <v>462</v>
      </c>
    </row>
    <row r="257" spans="1:65" s="2" customFormat="1" ht="11.25">
      <c r="A257" s="35"/>
      <c r="B257" s="36"/>
      <c r="C257" s="37"/>
      <c r="D257" s="187" t="s">
        <v>139</v>
      </c>
      <c r="E257" s="37"/>
      <c r="F257" s="188" t="s">
        <v>463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139</v>
      </c>
      <c r="AU257" s="18" t="s">
        <v>137</v>
      </c>
    </row>
    <row r="258" spans="1:65" s="2" customFormat="1" ht="24.2" customHeight="1">
      <c r="A258" s="35"/>
      <c r="B258" s="36"/>
      <c r="C258" s="174" t="s">
        <v>464</v>
      </c>
      <c r="D258" s="174" t="s">
        <v>131</v>
      </c>
      <c r="E258" s="175" t="s">
        <v>465</v>
      </c>
      <c r="F258" s="176" t="s">
        <v>466</v>
      </c>
      <c r="G258" s="177" t="s">
        <v>143</v>
      </c>
      <c r="H258" s="178">
        <v>2959</v>
      </c>
      <c r="I258" s="179"/>
      <c r="J258" s="180">
        <f>ROUND(I258*H258,2)</f>
        <v>0</v>
      </c>
      <c r="K258" s="176" t="s">
        <v>135</v>
      </c>
      <c r="L258" s="40"/>
      <c r="M258" s="181" t="s">
        <v>19</v>
      </c>
      <c r="N258" s="182" t="s">
        <v>46</v>
      </c>
      <c r="O258" s="65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136</v>
      </c>
      <c r="AT258" s="185" t="s">
        <v>131</v>
      </c>
      <c r="AU258" s="185" t="s">
        <v>137</v>
      </c>
      <c r="AY258" s="18" t="s">
        <v>127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83</v>
      </c>
      <c r="BK258" s="186">
        <f>ROUND(I258*H258,2)</f>
        <v>0</v>
      </c>
      <c r="BL258" s="18" t="s">
        <v>136</v>
      </c>
      <c r="BM258" s="185" t="s">
        <v>467</v>
      </c>
    </row>
    <row r="259" spans="1:65" s="2" customFormat="1" ht="11.25">
      <c r="A259" s="35"/>
      <c r="B259" s="36"/>
      <c r="C259" s="37"/>
      <c r="D259" s="187" t="s">
        <v>139</v>
      </c>
      <c r="E259" s="37"/>
      <c r="F259" s="188" t="s">
        <v>468</v>
      </c>
      <c r="G259" s="37"/>
      <c r="H259" s="37"/>
      <c r="I259" s="189"/>
      <c r="J259" s="37"/>
      <c r="K259" s="37"/>
      <c r="L259" s="40"/>
      <c r="M259" s="190"/>
      <c r="N259" s="191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139</v>
      </c>
      <c r="AU259" s="18" t="s">
        <v>137</v>
      </c>
    </row>
    <row r="260" spans="1:65" s="2" customFormat="1" ht="16.5" customHeight="1">
      <c r="A260" s="35"/>
      <c r="B260" s="36"/>
      <c r="C260" s="174" t="s">
        <v>469</v>
      </c>
      <c r="D260" s="174" t="s">
        <v>131</v>
      </c>
      <c r="E260" s="175" t="s">
        <v>470</v>
      </c>
      <c r="F260" s="176" t="s">
        <v>471</v>
      </c>
      <c r="G260" s="177" t="s">
        <v>143</v>
      </c>
      <c r="H260" s="178">
        <v>2959</v>
      </c>
      <c r="I260" s="179"/>
      <c r="J260" s="180">
        <f>ROUND(I260*H260,2)</f>
        <v>0</v>
      </c>
      <c r="K260" s="176" t="s">
        <v>135</v>
      </c>
      <c r="L260" s="40"/>
      <c r="M260" s="181" t="s">
        <v>19</v>
      </c>
      <c r="N260" s="182" t="s">
        <v>46</v>
      </c>
      <c r="O260" s="65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136</v>
      </c>
      <c r="AT260" s="185" t="s">
        <v>131</v>
      </c>
      <c r="AU260" s="185" t="s">
        <v>137</v>
      </c>
      <c r="AY260" s="18" t="s">
        <v>127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83</v>
      </c>
      <c r="BK260" s="186">
        <f>ROUND(I260*H260,2)</f>
        <v>0</v>
      </c>
      <c r="BL260" s="18" t="s">
        <v>136</v>
      </c>
      <c r="BM260" s="185" t="s">
        <v>472</v>
      </c>
    </row>
    <row r="261" spans="1:65" s="2" customFormat="1" ht="11.25">
      <c r="A261" s="35"/>
      <c r="B261" s="36"/>
      <c r="C261" s="37"/>
      <c r="D261" s="187" t="s">
        <v>139</v>
      </c>
      <c r="E261" s="37"/>
      <c r="F261" s="188" t="s">
        <v>473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139</v>
      </c>
      <c r="AU261" s="18" t="s">
        <v>137</v>
      </c>
    </row>
    <row r="262" spans="1:65" s="2" customFormat="1" ht="16.5" customHeight="1">
      <c r="A262" s="35"/>
      <c r="B262" s="36"/>
      <c r="C262" s="174" t="s">
        <v>474</v>
      </c>
      <c r="D262" s="174" t="s">
        <v>131</v>
      </c>
      <c r="E262" s="175" t="s">
        <v>475</v>
      </c>
      <c r="F262" s="176" t="s">
        <v>476</v>
      </c>
      <c r="G262" s="177" t="s">
        <v>218</v>
      </c>
      <c r="H262" s="178">
        <v>21.75</v>
      </c>
      <c r="I262" s="179"/>
      <c r="J262" s="180">
        <f>ROUND(I262*H262,2)</f>
        <v>0</v>
      </c>
      <c r="K262" s="176" t="s">
        <v>135</v>
      </c>
      <c r="L262" s="40"/>
      <c r="M262" s="181" t="s">
        <v>19</v>
      </c>
      <c r="N262" s="182" t="s">
        <v>46</v>
      </c>
      <c r="O262" s="65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5" t="s">
        <v>136</v>
      </c>
      <c r="AT262" s="185" t="s">
        <v>131</v>
      </c>
      <c r="AU262" s="185" t="s">
        <v>137</v>
      </c>
      <c r="AY262" s="18" t="s">
        <v>127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8" t="s">
        <v>83</v>
      </c>
      <c r="BK262" s="186">
        <f>ROUND(I262*H262,2)</f>
        <v>0</v>
      </c>
      <c r="BL262" s="18" t="s">
        <v>136</v>
      </c>
      <c r="BM262" s="185" t="s">
        <v>477</v>
      </c>
    </row>
    <row r="263" spans="1:65" s="2" customFormat="1" ht="11.25">
      <c r="A263" s="35"/>
      <c r="B263" s="36"/>
      <c r="C263" s="37"/>
      <c r="D263" s="187" t="s">
        <v>139</v>
      </c>
      <c r="E263" s="37"/>
      <c r="F263" s="188" t="s">
        <v>478</v>
      </c>
      <c r="G263" s="37"/>
      <c r="H263" s="37"/>
      <c r="I263" s="189"/>
      <c r="J263" s="37"/>
      <c r="K263" s="37"/>
      <c r="L263" s="40"/>
      <c r="M263" s="190"/>
      <c r="N263" s="191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139</v>
      </c>
      <c r="AU263" s="18" t="s">
        <v>137</v>
      </c>
    </row>
    <row r="264" spans="1:65" s="13" customFormat="1" ht="11.25">
      <c r="B264" s="192"/>
      <c r="C264" s="193"/>
      <c r="D264" s="194" t="s">
        <v>147</v>
      </c>
      <c r="E264" s="195" t="s">
        <v>19</v>
      </c>
      <c r="F264" s="196" t="s">
        <v>479</v>
      </c>
      <c r="G264" s="193"/>
      <c r="H264" s="197">
        <v>21.75</v>
      </c>
      <c r="I264" s="198"/>
      <c r="J264" s="193"/>
      <c r="K264" s="193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147</v>
      </c>
      <c r="AU264" s="203" t="s">
        <v>137</v>
      </c>
      <c r="AV264" s="13" t="s">
        <v>85</v>
      </c>
      <c r="AW264" s="13" t="s">
        <v>37</v>
      </c>
      <c r="AX264" s="13" t="s">
        <v>83</v>
      </c>
      <c r="AY264" s="203" t="s">
        <v>127</v>
      </c>
    </row>
    <row r="265" spans="1:65" s="2" customFormat="1" ht="16.5" customHeight="1">
      <c r="A265" s="35"/>
      <c r="B265" s="36"/>
      <c r="C265" s="216" t="s">
        <v>480</v>
      </c>
      <c r="D265" s="216" t="s">
        <v>284</v>
      </c>
      <c r="E265" s="217" t="s">
        <v>481</v>
      </c>
      <c r="F265" s="218" t="s">
        <v>482</v>
      </c>
      <c r="G265" s="219" t="s">
        <v>186</v>
      </c>
      <c r="H265" s="220">
        <v>40</v>
      </c>
      <c r="I265" s="221"/>
      <c r="J265" s="222">
        <f>ROUND(I265*H265,2)</f>
        <v>0</v>
      </c>
      <c r="K265" s="218" t="s">
        <v>135</v>
      </c>
      <c r="L265" s="223"/>
      <c r="M265" s="224" t="s">
        <v>19</v>
      </c>
      <c r="N265" s="225" t="s">
        <v>46</v>
      </c>
      <c r="O265" s="65"/>
      <c r="P265" s="183">
        <f>O265*H265</f>
        <v>0</v>
      </c>
      <c r="Q265" s="183">
        <v>1</v>
      </c>
      <c r="R265" s="183">
        <f>Q265*H265</f>
        <v>40</v>
      </c>
      <c r="S265" s="183">
        <v>0</v>
      </c>
      <c r="T265" s="18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5" t="s">
        <v>173</v>
      </c>
      <c r="AT265" s="185" t="s">
        <v>284</v>
      </c>
      <c r="AU265" s="185" t="s">
        <v>137</v>
      </c>
      <c r="AY265" s="18" t="s">
        <v>127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8" t="s">
        <v>83</v>
      </c>
      <c r="BK265" s="186">
        <f>ROUND(I265*H265,2)</f>
        <v>0</v>
      </c>
      <c r="BL265" s="18" t="s">
        <v>136</v>
      </c>
      <c r="BM265" s="185" t="s">
        <v>483</v>
      </c>
    </row>
    <row r="266" spans="1:65" s="2" customFormat="1" ht="16.5" customHeight="1">
      <c r="A266" s="35"/>
      <c r="B266" s="36"/>
      <c r="C266" s="174" t="s">
        <v>484</v>
      </c>
      <c r="D266" s="174" t="s">
        <v>131</v>
      </c>
      <c r="E266" s="175" t="s">
        <v>154</v>
      </c>
      <c r="F266" s="176" t="s">
        <v>155</v>
      </c>
      <c r="G266" s="177" t="s">
        <v>143</v>
      </c>
      <c r="H266" s="178">
        <v>330</v>
      </c>
      <c r="I266" s="179"/>
      <c r="J266" s="180">
        <f>ROUND(I266*H266,2)</f>
        <v>0</v>
      </c>
      <c r="K266" s="176" t="s">
        <v>135</v>
      </c>
      <c r="L266" s="40"/>
      <c r="M266" s="181" t="s">
        <v>19</v>
      </c>
      <c r="N266" s="182" t="s">
        <v>46</v>
      </c>
      <c r="O266" s="65"/>
      <c r="P266" s="183">
        <f>O266*H266</f>
        <v>0</v>
      </c>
      <c r="Q266" s="183">
        <v>4.6749999999999998E-4</v>
      </c>
      <c r="R266" s="183">
        <f>Q266*H266</f>
        <v>0.154275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136</v>
      </c>
      <c r="AT266" s="185" t="s">
        <v>131</v>
      </c>
      <c r="AU266" s="185" t="s">
        <v>137</v>
      </c>
      <c r="AY266" s="18" t="s">
        <v>127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83</v>
      </c>
      <c r="BK266" s="186">
        <f>ROUND(I266*H266,2)</f>
        <v>0</v>
      </c>
      <c r="BL266" s="18" t="s">
        <v>136</v>
      </c>
      <c r="BM266" s="185" t="s">
        <v>485</v>
      </c>
    </row>
    <row r="267" spans="1:65" s="2" customFormat="1" ht="11.25">
      <c r="A267" s="35"/>
      <c r="B267" s="36"/>
      <c r="C267" s="37"/>
      <c r="D267" s="187" t="s">
        <v>139</v>
      </c>
      <c r="E267" s="37"/>
      <c r="F267" s="188" t="s">
        <v>157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139</v>
      </c>
      <c r="AU267" s="18" t="s">
        <v>137</v>
      </c>
    </row>
    <row r="268" spans="1:65" s="2" customFormat="1" ht="19.5">
      <c r="A268" s="35"/>
      <c r="B268" s="36"/>
      <c r="C268" s="37"/>
      <c r="D268" s="194" t="s">
        <v>227</v>
      </c>
      <c r="E268" s="37"/>
      <c r="F268" s="204" t="s">
        <v>256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227</v>
      </c>
      <c r="AU268" s="18" t="s">
        <v>137</v>
      </c>
    </row>
    <row r="269" spans="1:65" s="13" customFormat="1" ht="11.25">
      <c r="B269" s="192"/>
      <c r="C269" s="193"/>
      <c r="D269" s="194" t="s">
        <v>147</v>
      </c>
      <c r="E269" s="195" t="s">
        <v>19</v>
      </c>
      <c r="F269" s="196" t="s">
        <v>486</v>
      </c>
      <c r="G269" s="193"/>
      <c r="H269" s="197">
        <v>330</v>
      </c>
      <c r="I269" s="198"/>
      <c r="J269" s="193"/>
      <c r="K269" s="193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147</v>
      </c>
      <c r="AU269" s="203" t="s">
        <v>137</v>
      </c>
      <c r="AV269" s="13" t="s">
        <v>85</v>
      </c>
      <c r="AW269" s="13" t="s">
        <v>37</v>
      </c>
      <c r="AX269" s="13" t="s">
        <v>83</v>
      </c>
      <c r="AY269" s="203" t="s">
        <v>127</v>
      </c>
    </row>
    <row r="270" spans="1:65" s="2" customFormat="1" ht="21.75" customHeight="1">
      <c r="A270" s="35"/>
      <c r="B270" s="36"/>
      <c r="C270" s="174" t="s">
        <v>487</v>
      </c>
      <c r="D270" s="174" t="s">
        <v>131</v>
      </c>
      <c r="E270" s="175" t="s">
        <v>448</v>
      </c>
      <c r="F270" s="176" t="s">
        <v>449</v>
      </c>
      <c r="G270" s="177" t="s">
        <v>143</v>
      </c>
      <c r="H270" s="178">
        <v>330</v>
      </c>
      <c r="I270" s="179"/>
      <c r="J270" s="180">
        <f>ROUND(I270*H270,2)</f>
        <v>0</v>
      </c>
      <c r="K270" s="176" t="s">
        <v>135</v>
      </c>
      <c r="L270" s="40"/>
      <c r="M270" s="181" t="s">
        <v>19</v>
      </c>
      <c r="N270" s="182" t="s">
        <v>46</v>
      </c>
      <c r="O270" s="65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136</v>
      </c>
      <c r="AT270" s="185" t="s">
        <v>131</v>
      </c>
      <c r="AU270" s="185" t="s">
        <v>137</v>
      </c>
      <c r="AY270" s="18" t="s">
        <v>127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8" t="s">
        <v>83</v>
      </c>
      <c r="BK270" s="186">
        <f>ROUND(I270*H270,2)</f>
        <v>0</v>
      </c>
      <c r="BL270" s="18" t="s">
        <v>136</v>
      </c>
      <c r="BM270" s="185" t="s">
        <v>488</v>
      </c>
    </row>
    <row r="271" spans="1:65" s="2" customFormat="1" ht="11.25">
      <c r="A271" s="35"/>
      <c r="B271" s="36"/>
      <c r="C271" s="37"/>
      <c r="D271" s="187" t="s">
        <v>139</v>
      </c>
      <c r="E271" s="37"/>
      <c r="F271" s="188" t="s">
        <v>451</v>
      </c>
      <c r="G271" s="37"/>
      <c r="H271" s="37"/>
      <c r="I271" s="189"/>
      <c r="J271" s="37"/>
      <c r="K271" s="37"/>
      <c r="L271" s="40"/>
      <c r="M271" s="190"/>
      <c r="N271" s="191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139</v>
      </c>
      <c r="AU271" s="18" t="s">
        <v>137</v>
      </c>
    </row>
    <row r="272" spans="1:65" s="2" customFormat="1" ht="19.5">
      <c r="A272" s="35"/>
      <c r="B272" s="36"/>
      <c r="C272" s="37"/>
      <c r="D272" s="194" t="s">
        <v>227</v>
      </c>
      <c r="E272" s="37"/>
      <c r="F272" s="204" t="s">
        <v>489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227</v>
      </c>
      <c r="AU272" s="18" t="s">
        <v>137</v>
      </c>
    </row>
    <row r="273" spans="1:65" s="2" customFormat="1" ht="33" customHeight="1">
      <c r="A273" s="35"/>
      <c r="B273" s="36"/>
      <c r="C273" s="174" t="s">
        <v>490</v>
      </c>
      <c r="D273" s="174" t="s">
        <v>131</v>
      </c>
      <c r="E273" s="175" t="s">
        <v>491</v>
      </c>
      <c r="F273" s="176" t="s">
        <v>492</v>
      </c>
      <c r="G273" s="177" t="s">
        <v>134</v>
      </c>
      <c r="H273" s="178">
        <v>53</v>
      </c>
      <c r="I273" s="179"/>
      <c r="J273" s="180">
        <f>ROUND(I273*H273,2)</f>
        <v>0</v>
      </c>
      <c r="K273" s="176" t="s">
        <v>135</v>
      </c>
      <c r="L273" s="40"/>
      <c r="M273" s="181" t="s">
        <v>19</v>
      </c>
      <c r="N273" s="182" t="s">
        <v>46</v>
      </c>
      <c r="O273" s="65"/>
      <c r="P273" s="183">
        <f>O273*H273</f>
        <v>0</v>
      </c>
      <c r="Q273" s="183">
        <v>6.0320000000000003E-4</v>
      </c>
      <c r="R273" s="183">
        <f>Q273*H273</f>
        <v>3.1969600000000001E-2</v>
      </c>
      <c r="S273" s="183">
        <v>0</v>
      </c>
      <c r="T273" s="18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5" t="s">
        <v>136</v>
      </c>
      <c r="AT273" s="185" t="s">
        <v>131</v>
      </c>
      <c r="AU273" s="185" t="s">
        <v>137</v>
      </c>
      <c r="AY273" s="18" t="s">
        <v>127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8" t="s">
        <v>83</v>
      </c>
      <c r="BK273" s="186">
        <f>ROUND(I273*H273,2)</f>
        <v>0</v>
      </c>
      <c r="BL273" s="18" t="s">
        <v>136</v>
      </c>
      <c r="BM273" s="185" t="s">
        <v>493</v>
      </c>
    </row>
    <row r="274" spans="1:65" s="2" customFormat="1" ht="11.25">
      <c r="A274" s="35"/>
      <c r="B274" s="36"/>
      <c r="C274" s="37"/>
      <c r="D274" s="187" t="s">
        <v>139</v>
      </c>
      <c r="E274" s="37"/>
      <c r="F274" s="188" t="s">
        <v>494</v>
      </c>
      <c r="G274" s="37"/>
      <c r="H274" s="37"/>
      <c r="I274" s="189"/>
      <c r="J274" s="37"/>
      <c r="K274" s="37"/>
      <c r="L274" s="40"/>
      <c r="M274" s="190"/>
      <c r="N274" s="191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139</v>
      </c>
      <c r="AU274" s="18" t="s">
        <v>137</v>
      </c>
    </row>
    <row r="275" spans="1:65" s="2" customFormat="1" ht="16.5" customHeight="1">
      <c r="A275" s="35"/>
      <c r="B275" s="36"/>
      <c r="C275" s="174" t="s">
        <v>495</v>
      </c>
      <c r="D275" s="174" t="s">
        <v>131</v>
      </c>
      <c r="E275" s="175" t="s">
        <v>354</v>
      </c>
      <c r="F275" s="176" t="s">
        <v>355</v>
      </c>
      <c r="G275" s="177" t="s">
        <v>151</v>
      </c>
      <c r="H275" s="178">
        <v>10</v>
      </c>
      <c r="I275" s="179"/>
      <c r="J275" s="180">
        <f>ROUND(I275*H275,2)</f>
        <v>0</v>
      </c>
      <c r="K275" s="176" t="s">
        <v>135</v>
      </c>
      <c r="L275" s="40"/>
      <c r="M275" s="181" t="s">
        <v>19</v>
      </c>
      <c r="N275" s="182" t="s">
        <v>46</v>
      </c>
      <c r="O275" s="65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356</v>
      </c>
      <c r="AT275" s="185" t="s">
        <v>131</v>
      </c>
      <c r="AU275" s="185" t="s">
        <v>137</v>
      </c>
      <c r="AY275" s="18" t="s">
        <v>127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8" t="s">
        <v>83</v>
      </c>
      <c r="BK275" s="186">
        <f>ROUND(I275*H275,2)</f>
        <v>0</v>
      </c>
      <c r="BL275" s="18" t="s">
        <v>356</v>
      </c>
      <c r="BM275" s="185" t="s">
        <v>496</v>
      </c>
    </row>
    <row r="276" spans="1:65" s="2" customFormat="1" ht="11.25">
      <c r="A276" s="35"/>
      <c r="B276" s="36"/>
      <c r="C276" s="37"/>
      <c r="D276" s="187" t="s">
        <v>139</v>
      </c>
      <c r="E276" s="37"/>
      <c r="F276" s="188" t="s">
        <v>358</v>
      </c>
      <c r="G276" s="37"/>
      <c r="H276" s="37"/>
      <c r="I276" s="189"/>
      <c r="J276" s="37"/>
      <c r="K276" s="37"/>
      <c r="L276" s="40"/>
      <c r="M276" s="190"/>
      <c r="N276" s="191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139</v>
      </c>
      <c r="AU276" s="18" t="s">
        <v>137</v>
      </c>
    </row>
    <row r="277" spans="1:65" s="12" customFormat="1" ht="20.85" customHeight="1">
      <c r="B277" s="158"/>
      <c r="C277" s="159"/>
      <c r="D277" s="160" t="s">
        <v>74</v>
      </c>
      <c r="E277" s="172" t="s">
        <v>497</v>
      </c>
      <c r="F277" s="172" t="s">
        <v>498</v>
      </c>
      <c r="G277" s="159"/>
      <c r="H277" s="159"/>
      <c r="I277" s="162"/>
      <c r="J277" s="173">
        <f>BK277</f>
        <v>0</v>
      </c>
      <c r="K277" s="159"/>
      <c r="L277" s="164"/>
      <c r="M277" s="165"/>
      <c r="N277" s="166"/>
      <c r="O277" s="166"/>
      <c r="P277" s="167">
        <f>SUM(P278:P297)</f>
        <v>0</v>
      </c>
      <c r="Q277" s="166"/>
      <c r="R277" s="167">
        <f>SUM(R278:R297)</f>
        <v>0.49081579999999997</v>
      </c>
      <c r="S277" s="166"/>
      <c r="T277" s="168">
        <f>SUM(T278:T297)</f>
        <v>0</v>
      </c>
      <c r="AR277" s="169" t="s">
        <v>83</v>
      </c>
      <c r="AT277" s="170" t="s">
        <v>74</v>
      </c>
      <c r="AU277" s="170" t="s">
        <v>85</v>
      </c>
      <c r="AY277" s="169" t="s">
        <v>127</v>
      </c>
      <c r="BK277" s="171">
        <f>SUM(BK278:BK297)</f>
        <v>0</v>
      </c>
    </row>
    <row r="278" spans="1:65" s="2" customFormat="1" ht="16.5" customHeight="1">
      <c r="A278" s="35"/>
      <c r="B278" s="36"/>
      <c r="C278" s="174" t="s">
        <v>499</v>
      </c>
      <c r="D278" s="174" t="s">
        <v>131</v>
      </c>
      <c r="E278" s="175" t="s">
        <v>500</v>
      </c>
      <c r="F278" s="176" t="s">
        <v>501</v>
      </c>
      <c r="G278" s="177" t="s">
        <v>151</v>
      </c>
      <c r="H278" s="178">
        <v>1</v>
      </c>
      <c r="I278" s="179"/>
      <c r="J278" s="180">
        <f>ROUND(I278*H278,2)</f>
        <v>0</v>
      </c>
      <c r="K278" s="176" t="s">
        <v>135</v>
      </c>
      <c r="L278" s="40"/>
      <c r="M278" s="181" t="s">
        <v>19</v>
      </c>
      <c r="N278" s="182" t="s">
        <v>46</v>
      </c>
      <c r="O278" s="65"/>
      <c r="P278" s="183">
        <f>O278*H278</f>
        <v>0</v>
      </c>
      <c r="Q278" s="183">
        <v>0.124223</v>
      </c>
      <c r="R278" s="183">
        <f>Q278*H278</f>
        <v>0.124223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136</v>
      </c>
      <c r="AT278" s="185" t="s">
        <v>131</v>
      </c>
      <c r="AU278" s="185" t="s">
        <v>137</v>
      </c>
      <c r="AY278" s="18" t="s">
        <v>127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83</v>
      </c>
      <c r="BK278" s="186">
        <f>ROUND(I278*H278,2)</f>
        <v>0</v>
      </c>
      <c r="BL278" s="18" t="s">
        <v>136</v>
      </c>
      <c r="BM278" s="185" t="s">
        <v>502</v>
      </c>
    </row>
    <row r="279" spans="1:65" s="2" customFormat="1" ht="11.25">
      <c r="A279" s="35"/>
      <c r="B279" s="36"/>
      <c r="C279" s="37"/>
      <c r="D279" s="187" t="s">
        <v>139</v>
      </c>
      <c r="E279" s="37"/>
      <c r="F279" s="188" t="s">
        <v>503</v>
      </c>
      <c r="G279" s="37"/>
      <c r="H279" s="37"/>
      <c r="I279" s="189"/>
      <c r="J279" s="37"/>
      <c r="K279" s="37"/>
      <c r="L279" s="40"/>
      <c r="M279" s="190"/>
      <c r="N279" s="191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139</v>
      </c>
      <c r="AU279" s="18" t="s">
        <v>137</v>
      </c>
    </row>
    <row r="280" spans="1:65" s="2" customFormat="1" ht="19.5">
      <c r="A280" s="35"/>
      <c r="B280" s="36"/>
      <c r="C280" s="37"/>
      <c r="D280" s="194" t="s">
        <v>227</v>
      </c>
      <c r="E280" s="37"/>
      <c r="F280" s="204" t="s">
        <v>504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227</v>
      </c>
      <c r="AU280" s="18" t="s">
        <v>137</v>
      </c>
    </row>
    <row r="281" spans="1:65" s="2" customFormat="1" ht="16.5" customHeight="1">
      <c r="A281" s="35"/>
      <c r="B281" s="36"/>
      <c r="C281" s="216" t="s">
        <v>505</v>
      </c>
      <c r="D281" s="216" t="s">
        <v>284</v>
      </c>
      <c r="E281" s="217" t="s">
        <v>506</v>
      </c>
      <c r="F281" s="218" t="s">
        <v>507</v>
      </c>
      <c r="G281" s="219" t="s">
        <v>151</v>
      </c>
      <c r="H281" s="220">
        <v>1</v>
      </c>
      <c r="I281" s="221"/>
      <c r="J281" s="222">
        <f>ROUND(I281*H281,2)</f>
        <v>0</v>
      </c>
      <c r="K281" s="218" t="s">
        <v>135</v>
      </c>
      <c r="L281" s="223"/>
      <c r="M281" s="224" t="s">
        <v>19</v>
      </c>
      <c r="N281" s="225" t="s">
        <v>46</v>
      </c>
      <c r="O281" s="65"/>
      <c r="P281" s="183">
        <f>O281*H281</f>
        <v>0</v>
      </c>
      <c r="Q281" s="183">
        <v>9.6000000000000002E-2</v>
      </c>
      <c r="R281" s="183">
        <f>Q281*H281</f>
        <v>9.6000000000000002E-2</v>
      </c>
      <c r="S281" s="183">
        <v>0</v>
      </c>
      <c r="T281" s="18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173</v>
      </c>
      <c r="AT281" s="185" t="s">
        <v>284</v>
      </c>
      <c r="AU281" s="185" t="s">
        <v>137</v>
      </c>
      <c r="AY281" s="18" t="s">
        <v>127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83</v>
      </c>
      <c r="BK281" s="186">
        <f>ROUND(I281*H281,2)</f>
        <v>0</v>
      </c>
      <c r="BL281" s="18" t="s">
        <v>136</v>
      </c>
      <c r="BM281" s="185" t="s">
        <v>508</v>
      </c>
    </row>
    <row r="282" spans="1:65" s="2" customFormat="1" ht="24.2" customHeight="1">
      <c r="A282" s="35"/>
      <c r="B282" s="36"/>
      <c r="C282" s="174" t="s">
        <v>509</v>
      </c>
      <c r="D282" s="174" t="s">
        <v>131</v>
      </c>
      <c r="E282" s="175" t="s">
        <v>510</v>
      </c>
      <c r="F282" s="176" t="s">
        <v>511</v>
      </c>
      <c r="G282" s="177" t="s">
        <v>151</v>
      </c>
      <c r="H282" s="178">
        <v>2</v>
      </c>
      <c r="I282" s="179"/>
      <c r="J282" s="180">
        <f>ROUND(I282*H282,2)</f>
        <v>0</v>
      </c>
      <c r="K282" s="176" t="s">
        <v>135</v>
      </c>
      <c r="L282" s="40"/>
      <c r="M282" s="181" t="s">
        <v>19</v>
      </c>
      <c r="N282" s="182" t="s">
        <v>46</v>
      </c>
      <c r="O282" s="65"/>
      <c r="P282" s="183">
        <f>O282*H282</f>
        <v>0</v>
      </c>
      <c r="Q282" s="183">
        <v>6.5010750000000006E-2</v>
      </c>
      <c r="R282" s="183">
        <f>Q282*H282</f>
        <v>0.13002150000000001</v>
      </c>
      <c r="S282" s="183">
        <v>0</v>
      </c>
      <c r="T282" s="18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136</v>
      </c>
      <c r="AT282" s="185" t="s">
        <v>131</v>
      </c>
      <c r="AU282" s="185" t="s">
        <v>137</v>
      </c>
      <c r="AY282" s="18" t="s">
        <v>127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83</v>
      </c>
      <c r="BK282" s="186">
        <f>ROUND(I282*H282,2)</f>
        <v>0</v>
      </c>
      <c r="BL282" s="18" t="s">
        <v>136</v>
      </c>
      <c r="BM282" s="185" t="s">
        <v>512</v>
      </c>
    </row>
    <row r="283" spans="1:65" s="2" customFormat="1" ht="11.25">
      <c r="A283" s="35"/>
      <c r="B283" s="36"/>
      <c r="C283" s="37"/>
      <c r="D283" s="187" t="s">
        <v>139</v>
      </c>
      <c r="E283" s="37"/>
      <c r="F283" s="188" t="s">
        <v>513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139</v>
      </c>
      <c r="AU283" s="18" t="s">
        <v>137</v>
      </c>
    </row>
    <row r="284" spans="1:65" s="2" customFormat="1" ht="24.2" customHeight="1">
      <c r="A284" s="35"/>
      <c r="B284" s="36"/>
      <c r="C284" s="174" t="s">
        <v>514</v>
      </c>
      <c r="D284" s="174" t="s">
        <v>131</v>
      </c>
      <c r="E284" s="175" t="s">
        <v>515</v>
      </c>
      <c r="F284" s="176" t="s">
        <v>516</v>
      </c>
      <c r="G284" s="177" t="s">
        <v>151</v>
      </c>
      <c r="H284" s="178">
        <v>1</v>
      </c>
      <c r="I284" s="179"/>
      <c r="J284" s="180">
        <f>ROUND(I284*H284,2)</f>
        <v>0</v>
      </c>
      <c r="K284" s="176" t="s">
        <v>135</v>
      </c>
      <c r="L284" s="40"/>
      <c r="M284" s="181" t="s">
        <v>19</v>
      </c>
      <c r="N284" s="182" t="s">
        <v>46</v>
      </c>
      <c r="O284" s="65"/>
      <c r="P284" s="183">
        <f>O284*H284</f>
        <v>0</v>
      </c>
      <c r="Q284" s="183">
        <v>4.0000750000000002E-2</v>
      </c>
      <c r="R284" s="183">
        <f>Q284*H284</f>
        <v>4.0000750000000002E-2</v>
      </c>
      <c r="S284" s="183">
        <v>0</v>
      </c>
      <c r="T284" s="18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5" t="s">
        <v>136</v>
      </c>
      <c r="AT284" s="185" t="s">
        <v>131</v>
      </c>
      <c r="AU284" s="185" t="s">
        <v>137</v>
      </c>
      <c r="AY284" s="18" t="s">
        <v>127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8" t="s">
        <v>83</v>
      </c>
      <c r="BK284" s="186">
        <f>ROUND(I284*H284,2)</f>
        <v>0</v>
      </c>
      <c r="BL284" s="18" t="s">
        <v>136</v>
      </c>
      <c r="BM284" s="185" t="s">
        <v>517</v>
      </c>
    </row>
    <row r="285" spans="1:65" s="2" customFormat="1" ht="11.25">
      <c r="A285" s="35"/>
      <c r="B285" s="36"/>
      <c r="C285" s="37"/>
      <c r="D285" s="187" t="s">
        <v>139</v>
      </c>
      <c r="E285" s="37"/>
      <c r="F285" s="188" t="s">
        <v>518</v>
      </c>
      <c r="G285" s="37"/>
      <c r="H285" s="37"/>
      <c r="I285" s="189"/>
      <c r="J285" s="37"/>
      <c r="K285" s="37"/>
      <c r="L285" s="40"/>
      <c r="M285" s="190"/>
      <c r="N285" s="191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139</v>
      </c>
      <c r="AU285" s="18" t="s">
        <v>137</v>
      </c>
    </row>
    <row r="286" spans="1:65" s="2" customFormat="1" ht="24.2" customHeight="1">
      <c r="A286" s="35"/>
      <c r="B286" s="36"/>
      <c r="C286" s="174" t="s">
        <v>519</v>
      </c>
      <c r="D286" s="174" t="s">
        <v>131</v>
      </c>
      <c r="E286" s="175" t="s">
        <v>520</v>
      </c>
      <c r="F286" s="176" t="s">
        <v>521</v>
      </c>
      <c r="G286" s="177" t="s">
        <v>151</v>
      </c>
      <c r="H286" s="178">
        <v>1</v>
      </c>
      <c r="I286" s="179"/>
      <c r="J286" s="180">
        <f>ROUND(I286*H286,2)</f>
        <v>0</v>
      </c>
      <c r="K286" s="176" t="s">
        <v>135</v>
      </c>
      <c r="L286" s="40"/>
      <c r="M286" s="181" t="s">
        <v>19</v>
      </c>
      <c r="N286" s="182" t="s">
        <v>46</v>
      </c>
      <c r="O286" s="65"/>
      <c r="P286" s="183">
        <f>O286*H286</f>
        <v>0</v>
      </c>
      <c r="Q286" s="183">
        <v>5.4455249999999997E-2</v>
      </c>
      <c r="R286" s="183">
        <f>Q286*H286</f>
        <v>5.4455249999999997E-2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136</v>
      </c>
      <c r="AT286" s="185" t="s">
        <v>131</v>
      </c>
      <c r="AU286" s="185" t="s">
        <v>137</v>
      </c>
      <c r="AY286" s="18" t="s">
        <v>127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83</v>
      </c>
      <c r="BK286" s="186">
        <f>ROUND(I286*H286,2)</f>
        <v>0</v>
      </c>
      <c r="BL286" s="18" t="s">
        <v>136</v>
      </c>
      <c r="BM286" s="185" t="s">
        <v>522</v>
      </c>
    </row>
    <row r="287" spans="1:65" s="2" customFormat="1" ht="11.25">
      <c r="A287" s="35"/>
      <c r="B287" s="36"/>
      <c r="C287" s="37"/>
      <c r="D287" s="187" t="s">
        <v>139</v>
      </c>
      <c r="E287" s="37"/>
      <c r="F287" s="188" t="s">
        <v>523</v>
      </c>
      <c r="G287" s="37"/>
      <c r="H287" s="37"/>
      <c r="I287" s="189"/>
      <c r="J287" s="37"/>
      <c r="K287" s="37"/>
      <c r="L287" s="40"/>
      <c r="M287" s="190"/>
      <c r="N287" s="191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139</v>
      </c>
      <c r="AU287" s="18" t="s">
        <v>137</v>
      </c>
    </row>
    <row r="288" spans="1:65" s="2" customFormat="1" ht="24.2" customHeight="1">
      <c r="A288" s="35"/>
      <c r="B288" s="36"/>
      <c r="C288" s="174" t="s">
        <v>524</v>
      </c>
      <c r="D288" s="174" t="s">
        <v>131</v>
      </c>
      <c r="E288" s="175" t="s">
        <v>525</v>
      </c>
      <c r="F288" s="176" t="s">
        <v>526</v>
      </c>
      <c r="G288" s="177" t="s">
        <v>151</v>
      </c>
      <c r="H288" s="178">
        <v>4</v>
      </c>
      <c r="I288" s="179"/>
      <c r="J288" s="180">
        <f>ROUND(I288*H288,2)</f>
        <v>0</v>
      </c>
      <c r="K288" s="176" t="s">
        <v>135</v>
      </c>
      <c r="L288" s="40"/>
      <c r="M288" s="181" t="s">
        <v>19</v>
      </c>
      <c r="N288" s="182" t="s">
        <v>46</v>
      </c>
      <c r="O288" s="65"/>
      <c r="P288" s="183">
        <f>O288*H288</f>
        <v>0</v>
      </c>
      <c r="Q288" s="183">
        <v>6.552375E-3</v>
      </c>
      <c r="R288" s="183">
        <f>Q288*H288</f>
        <v>2.62095E-2</v>
      </c>
      <c r="S288" s="183">
        <v>0</v>
      </c>
      <c r="T288" s="18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5" t="s">
        <v>136</v>
      </c>
      <c r="AT288" s="185" t="s">
        <v>131</v>
      </c>
      <c r="AU288" s="185" t="s">
        <v>137</v>
      </c>
      <c r="AY288" s="18" t="s">
        <v>127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8" t="s">
        <v>83</v>
      </c>
      <c r="BK288" s="186">
        <f>ROUND(I288*H288,2)</f>
        <v>0</v>
      </c>
      <c r="BL288" s="18" t="s">
        <v>136</v>
      </c>
      <c r="BM288" s="185" t="s">
        <v>527</v>
      </c>
    </row>
    <row r="289" spans="1:65" s="2" customFormat="1" ht="11.25">
      <c r="A289" s="35"/>
      <c r="B289" s="36"/>
      <c r="C289" s="37"/>
      <c r="D289" s="187" t="s">
        <v>139</v>
      </c>
      <c r="E289" s="37"/>
      <c r="F289" s="188" t="s">
        <v>528</v>
      </c>
      <c r="G289" s="37"/>
      <c r="H289" s="37"/>
      <c r="I289" s="189"/>
      <c r="J289" s="37"/>
      <c r="K289" s="37"/>
      <c r="L289" s="40"/>
      <c r="M289" s="190"/>
      <c r="N289" s="191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139</v>
      </c>
      <c r="AU289" s="18" t="s">
        <v>137</v>
      </c>
    </row>
    <row r="290" spans="1:65" s="2" customFormat="1" ht="24.2" customHeight="1">
      <c r="A290" s="35"/>
      <c r="B290" s="36"/>
      <c r="C290" s="174" t="s">
        <v>529</v>
      </c>
      <c r="D290" s="174" t="s">
        <v>131</v>
      </c>
      <c r="E290" s="175" t="s">
        <v>530</v>
      </c>
      <c r="F290" s="176" t="s">
        <v>531</v>
      </c>
      <c r="G290" s="177" t="s">
        <v>151</v>
      </c>
      <c r="H290" s="178">
        <v>4</v>
      </c>
      <c r="I290" s="179"/>
      <c r="J290" s="180">
        <f>ROUND(I290*H290,2)</f>
        <v>0</v>
      </c>
      <c r="K290" s="176" t="s">
        <v>135</v>
      </c>
      <c r="L290" s="40"/>
      <c r="M290" s="181" t="s">
        <v>19</v>
      </c>
      <c r="N290" s="182" t="s">
        <v>46</v>
      </c>
      <c r="O290" s="65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136</v>
      </c>
      <c r="AT290" s="185" t="s">
        <v>131</v>
      </c>
      <c r="AU290" s="185" t="s">
        <v>137</v>
      </c>
      <c r="AY290" s="18" t="s">
        <v>127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83</v>
      </c>
      <c r="BK290" s="186">
        <f>ROUND(I290*H290,2)</f>
        <v>0</v>
      </c>
      <c r="BL290" s="18" t="s">
        <v>136</v>
      </c>
      <c r="BM290" s="185" t="s">
        <v>532</v>
      </c>
    </row>
    <row r="291" spans="1:65" s="2" customFormat="1" ht="11.25">
      <c r="A291" s="35"/>
      <c r="B291" s="36"/>
      <c r="C291" s="37"/>
      <c r="D291" s="187" t="s">
        <v>139</v>
      </c>
      <c r="E291" s="37"/>
      <c r="F291" s="188" t="s">
        <v>533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139</v>
      </c>
      <c r="AU291" s="18" t="s">
        <v>137</v>
      </c>
    </row>
    <row r="292" spans="1:65" s="2" customFormat="1" ht="24.2" customHeight="1">
      <c r="A292" s="35"/>
      <c r="B292" s="36"/>
      <c r="C292" s="174" t="s">
        <v>534</v>
      </c>
      <c r="D292" s="174" t="s">
        <v>131</v>
      </c>
      <c r="E292" s="175" t="s">
        <v>535</v>
      </c>
      <c r="F292" s="176" t="s">
        <v>536</v>
      </c>
      <c r="G292" s="177" t="s">
        <v>151</v>
      </c>
      <c r="H292" s="178">
        <v>4</v>
      </c>
      <c r="I292" s="179"/>
      <c r="J292" s="180">
        <f>ROUND(I292*H292,2)</f>
        <v>0</v>
      </c>
      <c r="K292" s="176" t="s">
        <v>135</v>
      </c>
      <c r="L292" s="40"/>
      <c r="M292" s="181" t="s">
        <v>19</v>
      </c>
      <c r="N292" s="182" t="s">
        <v>46</v>
      </c>
      <c r="O292" s="65"/>
      <c r="P292" s="183">
        <f>O292*H292</f>
        <v>0</v>
      </c>
      <c r="Q292" s="183">
        <v>3.6169499999999999E-3</v>
      </c>
      <c r="R292" s="183">
        <f>Q292*H292</f>
        <v>1.4467799999999999E-2</v>
      </c>
      <c r="S292" s="183">
        <v>0</v>
      </c>
      <c r="T292" s="18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5" t="s">
        <v>136</v>
      </c>
      <c r="AT292" s="185" t="s">
        <v>131</v>
      </c>
      <c r="AU292" s="185" t="s">
        <v>137</v>
      </c>
      <c r="AY292" s="18" t="s">
        <v>127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8" t="s">
        <v>83</v>
      </c>
      <c r="BK292" s="186">
        <f>ROUND(I292*H292,2)</f>
        <v>0</v>
      </c>
      <c r="BL292" s="18" t="s">
        <v>136</v>
      </c>
      <c r="BM292" s="185" t="s">
        <v>537</v>
      </c>
    </row>
    <row r="293" spans="1:65" s="2" customFormat="1" ht="11.25">
      <c r="A293" s="35"/>
      <c r="B293" s="36"/>
      <c r="C293" s="37"/>
      <c r="D293" s="187" t="s">
        <v>139</v>
      </c>
      <c r="E293" s="37"/>
      <c r="F293" s="188" t="s">
        <v>538</v>
      </c>
      <c r="G293" s="37"/>
      <c r="H293" s="37"/>
      <c r="I293" s="189"/>
      <c r="J293" s="37"/>
      <c r="K293" s="37"/>
      <c r="L293" s="40"/>
      <c r="M293" s="190"/>
      <c r="N293" s="191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139</v>
      </c>
      <c r="AU293" s="18" t="s">
        <v>137</v>
      </c>
    </row>
    <row r="294" spans="1:65" s="2" customFormat="1" ht="21.75" customHeight="1">
      <c r="A294" s="35"/>
      <c r="B294" s="36"/>
      <c r="C294" s="174" t="s">
        <v>539</v>
      </c>
      <c r="D294" s="174" t="s">
        <v>131</v>
      </c>
      <c r="E294" s="175" t="s">
        <v>540</v>
      </c>
      <c r="F294" s="176" t="s">
        <v>541</v>
      </c>
      <c r="G294" s="177" t="s">
        <v>151</v>
      </c>
      <c r="H294" s="178">
        <v>4</v>
      </c>
      <c r="I294" s="179"/>
      <c r="J294" s="180">
        <f>ROUND(I294*H294,2)</f>
        <v>0</v>
      </c>
      <c r="K294" s="176" t="s">
        <v>135</v>
      </c>
      <c r="L294" s="40"/>
      <c r="M294" s="181" t="s">
        <v>19</v>
      </c>
      <c r="N294" s="182" t="s">
        <v>46</v>
      </c>
      <c r="O294" s="65"/>
      <c r="P294" s="183">
        <f>O294*H294</f>
        <v>0</v>
      </c>
      <c r="Q294" s="183">
        <v>9.5949999999999996E-4</v>
      </c>
      <c r="R294" s="183">
        <f>Q294*H294</f>
        <v>3.8379999999999998E-3</v>
      </c>
      <c r="S294" s="183">
        <v>0</v>
      </c>
      <c r="T294" s="18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5" t="s">
        <v>136</v>
      </c>
      <c r="AT294" s="185" t="s">
        <v>131</v>
      </c>
      <c r="AU294" s="185" t="s">
        <v>137</v>
      </c>
      <c r="AY294" s="18" t="s">
        <v>127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8" t="s">
        <v>83</v>
      </c>
      <c r="BK294" s="186">
        <f>ROUND(I294*H294,2)</f>
        <v>0</v>
      </c>
      <c r="BL294" s="18" t="s">
        <v>136</v>
      </c>
      <c r="BM294" s="185" t="s">
        <v>542</v>
      </c>
    </row>
    <row r="295" spans="1:65" s="2" customFormat="1" ht="11.25">
      <c r="A295" s="35"/>
      <c r="B295" s="36"/>
      <c r="C295" s="37"/>
      <c r="D295" s="187" t="s">
        <v>139</v>
      </c>
      <c r="E295" s="37"/>
      <c r="F295" s="188" t="s">
        <v>543</v>
      </c>
      <c r="G295" s="37"/>
      <c r="H295" s="37"/>
      <c r="I295" s="189"/>
      <c r="J295" s="37"/>
      <c r="K295" s="37"/>
      <c r="L295" s="40"/>
      <c r="M295" s="190"/>
      <c r="N295" s="191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139</v>
      </c>
      <c r="AU295" s="18" t="s">
        <v>137</v>
      </c>
    </row>
    <row r="296" spans="1:65" s="2" customFormat="1" ht="19.5">
      <c r="A296" s="35"/>
      <c r="B296" s="36"/>
      <c r="C296" s="37"/>
      <c r="D296" s="194" t="s">
        <v>227</v>
      </c>
      <c r="E296" s="37"/>
      <c r="F296" s="204" t="s">
        <v>544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227</v>
      </c>
      <c r="AU296" s="18" t="s">
        <v>137</v>
      </c>
    </row>
    <row r="297" spans="1:65" s="2" customFormat="1" ht="16.5" customHeight="1">
      <c r="A297" s="35"/>
      <c r="B297" s="36"/>
      <c r="C297" s="216" t="s">
        <v>545</v>
      </c>
      <c r="D297" s="216" t="s">
        <v>284</v>
      </c>
      <c r="E297" s="217" t="s">
        <v>546</v>
      </c>
      <c r="F297" s="218" t="s">
        <v>547</v>
      </c>
      <c r="G297" s="219" t="s">
        <v>151</v>
      </c>
      <c r="H297" s="220">
        <v>8</v>
      </c>
      <c r="I297" s="221"/>
      <c r="J297" s="222">
        <f>ROUND(I297*H297,2)</f>
        <v>0</v>
      </c>
      <c r="K297" s="218" t="s">
        <v>135</v>
      </c>
      <c r="L297" s="223"/>
      <c r="M297" s="224" t="s">
        <v>19</v>
      </c>
      <c r="N297" s="225" t="s">
        <v>46</v>
      </c>
      <c r="O297" s="65"/>
      <c r="P297" s="183">
        <f>O297*H297</f>
        <v>0</v>
      </c>
      <c r="Q297" s="183">
        <v>2.0000000000000001E-4</v>
      </c>
      <c r="R297" s="183">
        <f>Q297*H297</f>
        <v>1.6000000000000001E-3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173</v>
      </c>
      <c r="AT297" s="185" t="s">
        <v>284</v>
      </c>
      <c r="AU297" s="185" t="s">
        <v>137</v>
      </c>
      <c r="AY297" s="18" t="s">
        <v>127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83</v>
      </c>
      <c r="BK297" s="186">
        <f>ROUND(I297*H297,2)</f>
        <v>0</v>
      </c>
      <c r="BL297" s="18" t="s">
        <v>136</v>
      </c>
      <c r="BM297" s="185" t="s">
        <v>548</v>
      </c>
    </row>
    <row r="298" spans="1:65" s="12" customFormat="1" ht="20.85" customHeight="1">
      <c r="B298" s="158"/>
      <c r="C298" s="159"/>
      <c r="D298" s="160" t="s">
        <v>74</v>
      </c>
      <c r="E298" s="172" t="s">
        <v>178</v>
      </c>
      <c r="F298" s="172" t="s">
        <v>549</v>
      </c>
      <c r="G298" s="159"/>
      <c r="H298" s="159"/>
      <c r="I298" s="162"/>
      <c r="J298" s="173">
        <f>BK298</f>
        <v>0</v>
      </c>
      <c r="K298" s="159"/>
      <c r="L298" s="164"/>
      <c r="M298" s="165"/>
      <c r="N298" s="166"/>
      <c r="O298" s="166"/>
      <c r="P298" s="167">
        <f>SUM(P299:P417)</f>
        <v>0</v>
      </c>
      <c r="Q298" s="166"/>
      <c r="R298" s="167">
        <f>SUM(R299:R417)</f>
        <v>647.02963694109189</v>
      </c>
      <c r="S298" s="166"/>
      <c r="T298" s="168">
        <f>SUM(T299:T417)</f>
        <v>0</v>
      </c>
      <c r="AR298" s="169" t="s">
        <v>83</v>
      </c>
      <c r="AT298" s="170" t="s">
        <v>74</v>
      </c>
      <c r="AU298" s="170" t="s">
        <v>85</v>
      </c>
      <c r="AY298" s="169" t="s">
        <v>127</v>
      </c>
      <c r="BK298" s="171">
        <f>SUM(BK299:BK417)</f>
        <v>0</v>
      </c>
    </row>
    <row r="299" spans="1:65" s="2" customFormat="1" ht="16.5" customHeight="1">
      <c r="A299" s="35"/>
      <c r="B299" s="36"/>
      <c r="C299" s="174" t="s">
        <v>550</v>
      </c>
      <c r="D299" s="174" t="s">
        <v>131</v>
      </c>
      <c r="E299" s="175" t="s">
        <v>551</v>
      </c>
      <c r="F299" s="176" t="s">
        <v>552</v>
      </c>
      <c r="G299" s="177" t="s">
        <v>134</v>
      </c>
      <c r="H299" s="178">
        <v>21</v>
      </c>
      <c r="I299" s="179"/>
      <c r="J299" s="180">
        <f>ROUND(I299*H299,2)</f>
        <v>0</v>
      </c>
      <c r="K299" s="176" t="s">
        <v>135</v>
      </c>
      <c r="L299" s="40"/>
      <c r="M299" s="181" t="s">
        <v>19</v>
      </c>
      <c r="N299" s="182" t="s">
        <v>46</v>
      </c>
      <c r="O299" s="65"/>
      <c r="P299" s="183">
        <f>O299*H299</f>
        <v>0</v>
      </c>
      <c r="Q299" s="183">
        <v>1.1E-5</v>
      </c>
      <c r="R299" s="183">
        <f>Q299*H299</f>
        <v>2.31E-4</v>
      </c>
      <c r="S299" s="183">
        <v>0</v>
      </c>
      <c r="T299" s="18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136</v>
      </c>
      <c r="AT299" s="185" t="s">
        <v>131</v>
      </c>
      <c r="AU299" s="185" t="s">
        <v>137</v>
      </c>
      <c r="AY299" s="18" t="s">
        <v>127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83</v>
      </c>
      <c r="BK299" s="186">
        <f>ROUND(I299*H299,2)</f>
        <v>0</v>
      </c>
      <c r="BL299" s="18" t="s">
        <v>136</v>
      </c>
      <c r="BM299" s="185" t="s">
        <v>553</v>
      </c>
    </row>
    <row r="300" spans="1:65" s="2" customFormat="1" ht="11.25">
      <c r="A300" s="35"/>
      <c r="B300" s="36"/>
      <c r="C300" s="37"/>
      <c r="D300" s="187" t="s">
        <v>139</v>
      </c>
      <c r="E300" s="37"/>
      <c r="F300" s="188" t="s">
        <v>554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139</v>
      </c>
      <c r="AU300" s="18" t="s">
        <v>137</v>
      </c>
    </row>
    <row r="301" spans="1:65" s="2" customFormat="1" ht="16.5" customHeight="1">
      <c r="A301" s="35"/>
      <c r="B301" s="36"/>
      <c r="C301" s="216" t="s">
        <v>555</v>
      </c>
      <c r="D301" s="216" t="s">
        <v>284</v>
      </c>
      <c r="E301" s="217" t="s">
        <v>556</v>
      </c>
      <c r="F301" s="218" t="s">
        <v>557</v>
      </c>
      <c r="G301" s="219" t="s">
        <v>134</v>
      </c>
      <c r="H301" s="220">
        <v>22</v>
      </c>
      <c r="I301" s="221"/>
      <c r="J301" s="222">
        <f>ROUND(I301*H301,2)</f>
        <v>0</v>
      </c>
      <c r="K301" s="218" t="s">
        <v>144</v>
      </c>
      <c r="L301" s="223"/>
      <c r="M301" s="224" t="s">
        <v>19</v>
      </c>
      <c r="N301" s="225" t="s">
        <v>46</v>
      </c>
      <c r="O301" s="65"/>
      <c r="P301" s="183">
        <f>O301*H301</f>
        <v>0</v>
      </c>
      <c r="Q301" s="183">
        <v>2.5899999999999999E-3</v>
      </c>
      <c r="R301" s="183">
        <f>Q301*H301</f>
        <v>5.6979999999999996E-2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173</v>
      </c>
      <c r="AT301" s="185" t="s">
        <v>284</v>
      </c>
      <c r="AU301" s="185" t="s">
        <v>137</v>
      </c>
      <c r="AY301" s="18" t="s">
        <v>127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83</v>
      </c>
      <c r="BK301" s="186">
        <f>ROUND(I301*H301,2)</f>
        <v>0</v>
      </c>
      <c r="BL301" s="18" t="s">
        <v>136</v>
      </c>
      <c r="BM301" s="185" t="s">
        <v>558</v>
      </c>
    </row>
    <row r="302" spans="1:65" s="2" customFormat="1" ht="24.2" customHeight="1">
      <c r="A302" s="35"/>
      <c r="B302" s="36"/>
      <c r="C302" s="174" t="s">
        <v>559</v>
      </c>
      <c r="D302" s="174" t="s">
        <v>131</v>
      </c>
      <c r="E302" s="175" t="s">
        <v>560</v>
      </c>
      <c r="F302" s="176" t="s">
        <v>561</v>
      </c>
      <c r="G302" s="177" t="s">
        <v>151</v>
      </c>
      <c r="H302" s="178">
        <v>1</v>
      </c>
      <c r="I302" s="179"/>
      <c r="J302" s="180">
        <f>ROUND(I302*H302,2)</f>
        <v>0</v>
      </c>
      <c r="K302" s="176" t="s">
        <v>135</v>
      </c>
      <c r="L302" s="40"/>
      <c r="M302" s="181" t="s">
        <v>19</v>
      </c>
      <c r="N302" s="182" t="s">
        <v>46</v>
      </c>
      <c r="O302" s="65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5" t="s">
        <v>136</v>
      </c>
      <c r="AT302" s="185" t="s">
        <v>131</v>
      </c>
      <c r="AU302" s="185" t="s">
        <v>137</v>
      </c>
      <c r="AY302" s="18" t="s">
        <v>127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8" t="s">
        <v>83</v>
      </c>
      <c r="BK302" s="186">
        <f>ROUND(I302*H302,2)</f>
        <v>0</v>
      </c>
      <c r="BL302" s="18" t="s">
        <v>136</v>
      </c>
      <c r="BM302" s="185" t="s">
        <v>562</v>
      </c>
    </row>
    <row r="303" spans="1:65" s="2" customFormat="1" ht="11.25">
      <c r="A303" s="35"/>
      <c r="B303" s="36"/>
      <c r="C303" s="37"/>
      <c r="D303" s="187" t="s">
        <v>139</v>
      </c>
      <c r="E303" s="37"/>
      <c r="F303" s="188" t="s">
        <v>563</v>
      </c>
      <c r="G303" s="37"/>
      <c r="H303" s="37"/>
      <c r="I303" s="189"/>
      <c r="J303" s="37"/>
      <c r="K303" s="37"/>
      <c r="L303" s="40"/>
      <c r="M303" s="190"/>
      <c r="N303" s="191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139</v>
      </c>
      <c r="AU303" s="18" t="s">
        <v>137</v>
      </c>
    </row>
    <row r="304" spans="1:65" s="2" customFormat="1" ht="24.2" customHeight="1">
      <c r="A304" s="35"/>
      <c r="B304" s="36"/>
      <c r="C304" s="174" t="s">
        <v>564</v>
      </c>
      <c r="D304" s="174" t="s">
        <v>131</v>
      </c>
      <c r="E304" s="175" t="s">
        <v>565</v>
      </c>
      <c r="F304" s="176" t="s">
        <v>566</v>
      </c>
      <c r="G304" s="177" t="s">
        <v>151</v>
      </c>
      <c r="H304" s="178">
        <v>1</v>
      </c>
      <c r="I304" s="179"/>
      <c r="J304" s="180">
        <f>ROUND(I304*H304,2)</f>
        <v>0</v>
      </c>
      <c r="K304" s="176" t="s">
        <v>135</v>
      </c>
      <c r="L304" s="40"/>
      <c r="M304" s="181" t="s">
        <v>19</v>
      </c>
      <c r="N304" s="182" t="s">
        <v>46</v>
      </c>
      <c r="O304" s="65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5" t="s">
        <v>136</v>
      </c>
      <c r="AT304" s="185" t="s">
        <v>131</v>
      </c>
      <c r="AU304" s="185" t="s">
        <v>137</v>
      </c>
      <c r="AY304" s="18" t="s">
        <v>127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8" t="s">
        <v>83</v>
      </c>
      <c r="BK304" s="186">
        <f>ROUND(I304*H304,2)</f>
        <v>0</v>
      </c>
      <c r="BL304" s="18" t="s">
        <v>136</v>
      </c>
      <c r="BM304" s="185" t="s">
        <v>567</v>
      </c>
    </row>
    <row r="305" spans="1:65" s="2" customFormat="1" ht="11.25">
      <c r="A305" s="35"/>
      <c r="B305" s="36"/>
      <c r="C305" s="37"/>
      <c r="D305" s="187" t="s">
        <v>139</v>
      </c>
      <c r="E305" s="37"/>
      <c r="F305" s="188" t="s">
        <v>568</v>
      </c>
      <c r="G305" s="37"/>
      <c r="H305" s="37"/>
      <c r="I305" s="189"/>
      <c r="J305" s="37"/>
      <c r="K305" s="37"/>
      <c r="L305" s="40"/>
      <c r="M305" s="190"/>
      <c r="N305" s="191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139</v>
      </c>
      <c r="AU305" s="18" t="s">
        <v>137</v>
      </c>
    </row>
    <row r="306" spans="1:65" s="2" customFormat="1" ht="16.5" customHeight="1">
      <c r="A306" s="35"/>
      <c r="B306" s="36"/>
      <c r="C306" s="216" t="s">
        <v>569</v>
      </c>
      <c r="D306" s="216" t="s">
        <v>284</v>
      </c>
      <c r="E306" s="217" t="s">
        <v>570</v>
      </c>
      <c r="F306" s="218" t="s">
        <v>571</v>
      </c>
      <c r="G306" s="219" t="s">
        <v>151</v>
      </c>
      <c r="H306" s="220">
        <v>1</v>
      </c>
      <c r="I306" s="221"/>
      <c r="J306" s="222">
        <f>ROUND(I306*H306,2)</f>
        <v>0</v>
      </c>
      <c r="K306" s="218" t="s">
        <v>135</v>
      </c>
      <c r="L306" s="223"/>
      <c r="M306" s="224" t="s">
        <v>19</v>
      </c>
      <c r="N306" s="225" t="s">
        <v>46</v>
      </c>
      <c r="O306" s="65"/>
      <c r="P306" s="183">
        <f>O306*H306</f>
        <v>0</v>
      </c>
      <c r="Q306" s="183">
        <v>7.9000000000000001E-4</v>
      </c>
      <c r="R306" s="183">
        <f>Q306*H306</f>
        <v>7.9000000000000001E-4</v>
      </c>
      <c r="S306" s="183">
        <v>0</v>
      </c>
      <c r="T306" s="18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173</v>
      </c>
      <c r="AT306" s="185" t="s">
        <v>284</v>
      </c>
      <c r="AU306" s="185" t="s">
        <v>137</v>
      </c>
      <c r="AY306" s="18" t="s">
        <v>127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8" t="s">
        <v>83</v>
      </c>
      <c r="BK306" s="186">
        <f>ROUND(I306*H306,2)</f>
        <v>0</v>
      </c>
      <c r="BL306" s="18" t="s">
        <v>136</v>
      </c>
      <c r="BM306" s="185" t="s">
        <v>572</v>
      </c>
    </row>
    <row r="307" spans="1:65" s="2" customFormat="1" ht="16.5" customHeight="1">
      <c r="A307" s="35"/>
      <c r="B307" s="36"/>
      <c r="C307" s="174" t="s">
        <v>573</v>
      </c>
      <c r="D307" s="174" t="s">
        <v>131</v>
      </c>
      <c r="E307" s="175" t="s">
        <v>574</v>
      </c>
      <c r="F307" s="176" t="s">
        <v>575</v>
      </c>
      <c r="G307" s="177" t="s">
        <v>134</v>
      </c>
      <c r="H307" s="178">
        <v>21</v>
      </c>
      <c r="I307" s="179"/>
      <c r="J307" s="180">
        <f>ROUND(I307*H307,2)</f>
        <v>0</v>
      </c>
      <c r="K307" s="176" t="s">
        <v>135</v>
      </c>
      <c r="L307" s="40"/>
      <c r="M307" s="181" t="s">
        <v>19</v>
      </c>
      <c r="N307" s="182" t="s">
        <v>46</v>
      </c>
      <c r="O307" s="65"/>
      <c r="P307" s="183">
        <f>O307*H307</f>
        <v>0</v>
      </c>
      <c r="Q307" s="183">
        <v>9.4500000000000007E-5</v>
      </c>
      <c r="R307" s="183">
        <f>Q307*H307</f>
        <v>1.9845000000000002E-3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136</v>
      </c>
      <c r="AT307" s="185" t="s">
        <v>131</v>
      </c>
      <c r="AU307" s="185" t="s">
        <v>137</v>
      </c>
      <c r="AY307" s="18" t="s">
        <v>127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83</v>
      </c>
      <c r="BK307" s="186">
        <f>ROUND(I307*H307,2)</f>
        <v>0</v>
      </c>
      <c r="BL307" s="18" t="s">
        <v>136</v>
      </c>
      <c r="BM307" s="185" t="s">
        <v>576</v>
      </c>
    </row>
    <row r="308" spans="1:65" s="2" customFormat="1" ht="11.25">
      <c r="A308" s="35"/>
      <c r="B308" s="36"/>
      <c r="C308" s="37"/>
      <c r="D308" s="187" t="s">
        <v>139</v>
      </c>
      <c r="E308" s="37"/>
      <c r="F308" s="188" t="s">
        <v>577</v>
      </c>
      <c r="G308" s="37"/>
      <c r="H308" s="37"/>
      <c r="I308" s="189"/>
      <c r="J308" s="37"/>
      <c r="K308" s="37"/>
      <c r="L308" s="40"/>
      <c r="M308" s="190"/>
      <c r="N308" s="191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139</v>
      </c>
      <c r="AU308" s="18" t="s">
        <v>137</v>
      </c>
    </row>
    <row r="309" spans="1:65" s="2" customFormat="1" ht="33" customHeight="1">
      <c r="A309" s="35"/>
      <c r="B309" s="36"/>
      <c r="C309" s="174" t="s">
        <v>578</v>
      </c>
      <c r="D309" s="174" t="s">
        <v>131</v>
      </c>
      <c r="E309" s="175" t="s">
        <v>579</v>
      </c>
      <c r="F309" s="176" t="s">
        <v>580</v>
      </c>
      <c r="G309" s="177" t="s">
        <v>134</v>
      </c>
      <c r="H309" s="178">
        <v>467</v>
      </c>
      <c r="I309" s="179"/>
      <c r="J309" s="180">
        <f>ROUND(I309*H309,2)</f>
        <v>0</v>
      </c>
      <c r="K309" s="176" t="s">
        <v>135</v>
      </c>
      <c r="L309" s="40"/>
      <c r="M309" s="181" t="s">
        <v>19</v>
      </c>
      <c r="N309" s="182" t="s">
        <v>46</v>
      </c>
      <c r="O309" s="65"/>
      <c r="P309" s="183">
        <f>O309*H309</f>
        <v>0</v>
      </c>
      <c r="Q309" s="183">
        <v>0.2736016</v>
      </c>
      <c r="R309" s="183">
        <f>Q309*H309</f>
        <v>127.7719472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136</v>
      </c>
      <c r="AT309" s="185" t="s">
        <v>131</v>
      </c>
      <c r="AU309" s="185" t="s">
        <v>137</v>
      </c>
      <c r="AY309" s="18" t="s">
        <v>127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83</v>
      </c>
      <c r="BK309" s="186">
        <f>ROUND(I309*H309,2)</f>
        <v>0</v>
      </c>
      <c r="BL309" s="18" t="s">
        <v>136</v>
      </c>
      <c r="BM309" s="185" t="s">
        <v>581</v>
      </c>
    </row>
    <row r="310" spans="1:65" s="2" customFormat="1" ht="11.25">
      <c r="A310" s="35"/>
      <c r="B310" s="36"/>
      <c r="C310" s="37"/>
      <c r="D310" s="187" t="s">
        <v>139</v>
      </c>
      <c r="E310" s="37"/>
      <c r="F310" s="188" t="s">
        <v>582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139</v>
      </c>
      <c r="AU310" s="18" t="s">
        <v>137</v>
      </c>
    </row>
    <row r="311" spans="1:65" s="2" customFormat="1" ht="16.5" customHeight="1">
      <c r="A311" s="35"/>
      <c r="B311" s="36"/>
      <c r="C311" s="216" t="s">
        <v>583</v>
      </c>
      <c r="D311" s="216" t="s">
        <v>284</v>
      </c>
      <c r="E311" s="217" t="s">
        <v>584</v>
      </c>
      <c r="F311" s="218" t="s">
        <v>585</v>
      </c>
      <c r="G311" s="219" t="s">
        <v>151</v>
      </c>
      <c r="H311" s="220">
        <v>9</v>
      </c>
      <c r="I311" s="221"/>
      <c r="J311" s="222">
        <f>ROUND(I311*H311,2)</f>
        <v>0</v>
      </c>
      <c r="K311" s="218" t="s">
        <v>135</v>
      </c>
      <c r="L311" s="223"/>
      <c r="M311" s="224" t="s">
        <v>19</v>
      </c>
      <c r="N311" s="225" t="s">
        <v>46</v>
      </c>
      <c r="O311" s="65"/>
      <c r="P311" s="183">
        <f>O311*H311</f>
        <v>0</v>
      </c>
      <c r="Q311" s="183">
        <v>1.1E-4</v>
      </c>
      <c r="R311" s="183">
        <f>Q311*H311</f>
        <v>9.8999999999999999E-4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173</v>
      </c>
      <c r="AT311" s="185" t="s">
        <v>284</v>
      </c>
      <c r="AU311" s="185" t="s">
        <v>137</v>
      </c>
      <c r="AY311" s="18" t="s">
        <v>127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83</v>
      </c>
      <c r="BK311" s="186">
        <f>ROUND(I311*H311,2)</f>
        <v>0</v>
      </c>
      <c r="BL311" s="18" t="s">
        <v>136</v>
      </c>
      <c r="BM311" s="185" t="s">
        <v>586</v>
      </c>
    </row>
    <row r="312" spans="1:65" s="2" customFormat="1" ht="16.5" customHeight="1">
      <c r="A312" s="35"/>
      <c r="B312" s="36"/>
      <c r="C312" s="174" t="s">
        <v>587</v>
      </c>
      <c r="D312" s="174" t="s">
        <v>131</v>
      </c>
      <c r="E312" s="175" t="s">
        <v>588</v>
      </c>
      <c r="F312" s="176" t="s">
        <v>589</v>
      </c>
      <c r="G312" s="177" t="s">
        <v>143</v>
      </c>
      <c r="H312" s="178">
        <v>560</v>
      </c>
      <c r="I312" s="179"/>
      <c r="J312" s="180">
        <f>ROUND(I312*H312,2)</f>
        <v>0</v>
      </c>
      <c r="K312" s="176" t="s">
        <v>135</v>
      </c>
      <c r="L312" s="40"/>
      <c r="M312" s="181" t="s">
        <v>19</v>
      </c>
      <c r="N312" s="182" t="s">
        <v>46</v>
      </c>
      <c r="O312" s="65"/>
      <c r="P312" s="183">
        <f>O312*H312</f>
        <v>0</v>
      </c>
      <c r="Q312" s="183">
        <v>3.5750000000000002E-4</v>
      </c>
      <c r="R312" s="183">
        <f>Q312*H312</f>
        <v>0.20020000000000002</v>
      </c>
      <c r="S312" s="183">
        <v>0</v>
      </c>
      <c r="T312" s="18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5" t="s">
        <v>136</v>
      </c>
      <c r="AT312" s="185" t="s">
        <v>131</v>
      </c>
      <c r="AU312" s="185" t="s">
        <v>137</v>
      </c>
      <c r="AY312" s="18" t="s">
        <v>127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8" t="s">
        <v>83</v>
      </c>
      <c r="BK312" s="186">
        <f>ROUND(I312*H312,2)</f>
        <v>0</v>
      </c>
      <c r="BL312" s="18" t="s">
        <v>136</v>
      </c>
      <c r="BM312" s="185" t="s">
        <v>590</v>
      </c>
    </row>
    <row r="313" spans="1:65" s="2" customFormat="1" ht="11.25">
      <c r="A313" s="35"/>
      <c r="B313" s="36"/>
      <c r="C313" s="37"/>
      <c r="D313" s="187" t="s">
        <v>139</v>
      </c>
      <c r="E313" s="37"/>
      <c r="F313" s="188" t="s">
        <v>591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139</v>
      </c>
      <c r="AU313" s="18" t="s">
        <v>137</v>
      </c>
    </row>
    <row r="314" spans="1:65" s="2" customFormat="1" ht="19.5">
      <c r="A314" s="35"/>
      <c r="B314" s="36"/>
      <c r="C314" s="37"/>
      <c r="D314" s="194" t="s">
        <v>227</v>
      </c>
      <c r="E314" s="37"/>
      <c r="F314" s="204" t="s">
        <v>592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227</v>
      </c>
      <c r="AU314" s="18" t="s">
        <v>137</v>
      </c>
    </row>
    <row r="315" spans="1:65" s="2" customFormat="1" ht="16.5" customHeight="1">
      <c r="A315" s="35"/>
      <c r="B315" s="36"/>
      <c r="C315" s="174" t="s">
        <v>593</v>
      </c>
      <c r="D315" s="174" t="s">
        <v>131</v>
      </c>
      <c r="E315" s="175" t="s">
        <v>594</v>
      </c>
      <c r="F315" s="176" t="s">
        <v>595</v>
      </c>
      <c r="G315" s="177" t="s">
        <v>218</v>
      </c>
      <c r="H315" s="178">
        <v>0.1</v>
      </c>
      <c r="I315" s="179"/>
      <c r="J315" s="180">
        <f>ROUND(I315*H315,2)</f>
        <v>0</v>
      </c>
      <c r="K315" s="176" t="s">
        <v>135</v>
      </c>
      <c r="L315" s="40"/>
      <c r="M315" s="181" t="s">
        <v>19</v>
      </c>
      <c r="N315" s="182" t="s">
        <v>46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136</v>
      </c>
      <c r="AT315" s="185" t="s">
        <v>131</v>
      </c>
      <c r="AU315" s="185" t="s">
        <v>137</v>
      </c>
      <c r="AY315" s="18" t="s">
        <v>127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83</v>
      </c>
      <c r="BK315" s="186">
        <f>ROUND(I315*H315,2)</f>
        <v>0</v>
      </c>
      <c r="BL315" s="18" t="s">
        <v>136</v>
      </c>
      <c r="BM315" s="185" t="s">
        <v>596</v>
      </c>
    </row>
    <row r="316" spans="1:65" s="2" customFormat="1" ht="11.25">
      <c r="A316" s="35"/>
      <c r="B316" s="36"/>
      <c r="C316" s="37"/>
      <c r="D316" s="187" t="s">
        <v>139</v>
      </c>
      <c r="E316" s="37"/>
      <c r="F316" s="188" t="s">
        <v>597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139</v>
      </c>
      <c r="AU316" s="18" t="s">
        <v>137</v>
      </c>
    </row>
    <row r="317" spans="1:65" s="2" customFormat="1" ht="19.5">
      <c r="A317" s="35"/>
      <c r="B317" s="36"/>
      <c r="C317" s="37"/>
      <c r="D317" s="194" t="s">
        <v>227</v>
      </c>
      <c r="E317" s="37"/>
      <c r="F317" s="204" t="s">
        <v>598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227</v>
      </c>
      <c r="AU317" s="18" t="s">
        <v>137</v>
      </c>
    </row>
    <row r="318" spans="1:65" s="2" customFormat="1" ht="16.5" customHeight="1">
      <c r="A318" s="35"/>
      <c r="B318" s="36"/>
      <c r="C318" s="174" t="s">
        <v>599</v>
      </c>
      <c r="D318" s="174" t="s">
        <v>131</v>
      </c>
      <c r="E318" s="175" t="s">
        <v>600</v>
      </c>
      <c r="F318" s="176" t="s">
        <v>601</v>
      </c>
      <c r="G318" s="177" t="s">
        <v>151</v>
      </c>
      <c r="H318" s="178">
        <v>2</v>
      </c>
      <c r="I318" s="179"/>
      <c r="J318" s="180">
        <f>ROUND(I318*H318,2)</f>
        <v>0</v>
      </c>
      <c r="K318" s="176" t="s">
        <v>19</v>
      </c>
      <c r="L318" s="40"/>
      <c r="M318" s="181" t="s">
        <v>19</v>
      </c>
      <c r="N318" s="182" t="s">
        <v>46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136</v>
      </c>
      <c r="AT318" s="185" t="s">
        <v>131</v>
      </c>
      <c r="AU318" s="185" t="s">
        <v>137</v>
      </c>
      <c r="AY318" s="18" t="s">
        <v>127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83</v>
      </c>
      <c r="BK318" s="186">
        <f>ROUND(I318*H318,2)</f>
        <v>0</v>
      </c>
      <c r="BL318" s="18" t="s">
        <v>136</v>
      </c>
      <c r="BM318" s="185" t="s">
        <v>602</v>
      </c>
    </row>
    <row r="319" spans="1:65" s="2" customFormat="1" ht="16.5" customHeight="1">
      <c r="A319" s="35"/>
      <c r="B319" s="36"/>
      <c r="C319" s="216" t="s">
        <v>603</v>
      </c>
      <c r="D319" s="216" t="s">
        <v>284</v>
      </c>
      <c r="E319" s="217" t="s">
        <v>604</v>
      </c>
      <c r="F319" s="218" t="s">
        <v>605</v>
      </c>
      <c r="G319" s="219" t="s">
        <v>134</v>
      </c>
      <c r="H319" s="220">
        <v>1</v>
      </c>
      <c r="I319" s="221"/>
      <c r="J319" s="222">
        <f>ROUND(I319*H319,2)</f>
        <v>0</v>
      </c>
      <c r="K319" s="218" t="s">
        <v>135</v>
      </c>
      <c r="L319" s="223"/>
      <c r="M319" s="224" t="s">
        <v>19</v>
      </c>
      <c r="N319" s="225" t="s">
        <v>46</v>
      </c>
      <c r="O319" s="65"/>
      <c r="P319" s="183">
        <f>O319*H319</f>
        <v>0</v>
      </c>
      <c r="Q319" s="183">
        <v>4.5999999999999999E-2</v>
      </c>
      <c r="R319" s="183">
        <f>Q319*H319</f>
        <v>4.5999999999999999E-2</v>
      </c>
      <c r="S319" s="183">
        <v>0</v>
      </c>
      <c r="T319" s="18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5" t="s">
        <v>173</v>
      </c>
      <c r="AT319" s="185" t="s">
        <v>284</v>
      </c>
      <c r="AU319" s="185" t="s">
        <v>137</v>
      </c>
      <c r="AY319" s="18" t="s">
        <v>127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8" t="s">
        <v>83</v>
      </c>
      <c r="BK319" s="186">
        <f>ROUND(I319*H319,2)</f>
        <v>0</v>
      </c>
      <c r="BL319" s="18" t="s">
        <v>136</v>
      </c>
      <c r="BM319" s="185" t="s">
        <v>606</v>
      </c>
    </row>
    <row r="320" spans="1:65" s="2" customFormat="1" ht="24.2" customHeight="1">
      <c r="A320" s="35"/>
      <c r="B320" s="36"/>
      <c r="C320" s="174" t="s">
        <v>607</v>
      </c>
      <c r="D320" s="174" t="s">
        <v>131</v>
      </c>
      <c r="E320" s="175" t="s">
        <v>608</v>
      </c>
      <c r="F320" s="176" t="s">
        <v>609</v>
      </c>
      <c r="G320" s="177" t="s">
        <v>143</v>
      </c>
      <c r="H320" s="178">
        <v>2</v>
      </c>
      <c r="I320" s="179"/>
      <c r="J320" s="180">
        <f>ROUND(I320*H320,2)</f>
        <v>0</v>
      </c>
      <c r="K320" s="176" t="s">
        <v>135</v>
      </c>
      <c r="L320" s="40"/>
      <c r="M320" s="181" t="s">
        <v>19</v>
      </c>
      <c r="N320" s="182" t="s">
        <v>46</v>
      </c>
      <c r="O320" s="65"/>
      <c r="P320" s="183">
        <f>O320*H320</f>
        <v>0</v>
      </c>
      <c r="Q320" s="183">
        <v>0.13403999999999999</v>
      </c>
      <c r="R320" s="183">
        <f>Q320*H320</f>
        <v>0.26807999999999998</v>
      </c>
      <c r="S320" s="183">
        <v>0</v>
      </c>
      <c r="T320" s="18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5" t="s">
        <v>136</v>
      </c>
      <c r="AT320" s="185" t="s">
        <v>131</v>
      </c>
      <c r="AU320" s="185" t="s">
        <v>137</v>
      </c>
      <c r="AY320" s="18" t="s">
        <v>127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8" t="s">
        <v>83</v>
      </c>
      <c r="BK320" s="186">
        <f>ROUND(I320*H320,2)</f>
        <v>0</v>
      </c>
      <c r="BL320" s="18" t="s">
        <v>136</v>
      </c>
      <c r="BM320" s="185" t="s">
        <v>610</v>
      </c>
    </row>
    <row r="321" spans="1:65" s="2" customFormat="1" ht="11.25">
      <c r="A321" s="35"/>
      <c r="B321" s="36"/>
      <c r="C321" s="37"/>
      <c r="D321" s="187" t="s">
        <v>139</v>
      </c>
      <c r="E321" s="37"/>
      <c r="F321" s="188" t="s">
        <v>611</v>
      </c>
      <c r="G321" s="37"/>
      <c r="H321" s="37"/>
      <c r="I321" s="189"/>
      <c r="J321" s="37"/>
      <c r="K321" s="37"/>
      <c r="L321" s="40"/>
      <c r="M321" s="190"/>
      <c r="N321" s="191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139</v>
      </c>
      <c r="AU321" s="18" t="s">
        <v>137</v>
      </c>
    </row>
    <row r="322" spans="1:65" s="2" customFormat="1" ht="16.5" customHeight="1">
      <c r="A322" s="35"/>
      <c r="B322" s="36"/>
      <c r="C322" s="216" t="s">
        <v>497</v>
      </c>
      <c r="D322" s="216" t="s">
        <v>284</v>
      </c>
      <c r="E322" s="217" t="s">
        <v>612</v>
      </c>
      <c r="F322" s="218" t="s">
        <v>613</v>
      </c>
      <c r="G322" s="219" t="s">
        <v>186</v>
      </c>
      <c r="H322" s="220">
        <v>0.2</v>
      </c>
      <c r="I322" s="221"/>
      <c r="J322" s="222">
        <f>ROUND(I322*H322,2)</f>
        <v>0</v>
      </c>
      <c r="K322" s="218" t="s">
        <v>135</v>
      </c>
      <c r="L322" s="223"/>
      <c r="M322" s="224" t="s">
        <v>19</v>
      </c>
      <c r="N322" s="225" t="s">
        <v>46</v>
      </c>
      <c r="O322" s="65"/>
      <c r="P322" s="183">
        <f>O322*H322</f>
        <v>0</v>
      </c>
      <c r="Q322" s="183">
        <v>1</v>
      </c>
      <c r="R322" s="183">
        <f>Q322*H322</f>
        <v>0.2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173</v>
      </c>
      <c r="AT322" s="185" t="s">
        <v>284</v>
      </c>
      <c r="AU322" s="185" t="s">
        <v>137</v>
      </c>
      <c r="AY322" s="18" t="s">
        <v>127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83</v>
      </c>
      <c r="BK322" s="186">
        <f>ROUND(I322*H322,2)</f>
        <v>0</v>
      </c>
      <c r="BL322" s="18" t="s">
        <v>136</v>
      </c>
      <c r="BM322" s="185" t="s">
        <v>614</v>
      </c>
    </row>
    <row r="323" spans="1:65" s="2" customFormat="1" ht="24.2" customHeight="1">
      <c r="A323" s="35"/>
      <c r="B323" s="36"/>
      <c r="C323" s="174" t="s">
        <v>615</v>
      </c>
      <c r="D323" s="174" t="s">
        <v>131</v>
      </c>
      <c r="E323" s="175" t="s">
        <v>616</v>
      </c>
      <c r="F323" s="176" t="s">
        <v>617</v>
      </c>
      <c r="G323" s="177" t="s">
        <v>143</v>
      </c>
      <c r="H323" s="178">
        <v>2</v>
      </c>
      <c r="I323" s="179"/>
      <c r="J323" s="180">
        <f>ROUND(I323*H323,2)</f>
        <v>0</v>
      </c>
      <c r="K323" s="176" t="s">
        <v>135</v>
      </c>
      <c r="L323" s="40"/>
      <c r="M323" s="181" t="s">
        <v>19</v>
      </c>
      <c r="N323" s="182" t="s">
        <v>46</v>
      </c>
      <c r="O323" s="65"/>
      <c r="P323" s="183">
        <f>O323*H323</f>
        <v>0</v>
      </c>
      <c r="Q323" s="183">
        <v>5.3724000000000001E-2</v>
      </c>
      <c r="R323" s="183">
        <f>Q323*H323</f>
        <v>0.107448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136</v>
      </c>
      <c r="AT323" s="185" t="s">
        <v>131</v>
      </c>
      <c r="AU323" s="185" t="s">
        <v>137</v>
      </c>
      <c r="AY323" s="18" t="s">
        <v>127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83</v>
      </c>
      <c r="BK323" s="186">
        <f>ROUND(I323*H323,2)</f>
        <v>0</v>
      </c>
      <c r="BL323" s="18" t="s">
        <v>136</v>
      </c>
      <c r="BM323" s="185" t="s">
        <v>618</v>
      </c>
    </row>
    <row r="324" spans="1:65" s="2" customFormat="1" ht="11.25">
      <c r="A324" s="35"/>
      <c r="B324" s="36"/>
      <c r="C324" s="37"/>
      <c r="D324" s="187" t="s">
        <v>139</v>
      </c>
      <c r="E324" s="37"/>
      <c r="F324" s="188" t="s">
        <v>619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139</v>
      </c>
      <c r="AU324" s="18" t="s">
        <v>137</v>
      </c>
    </row>
    <row r="325" spans="1:65" s="2" customFormat="1" ht="24.2" customHeight="1">
      <c r="A325" s="35"/>
      <c r="B325" s="36"/>
      <c r="C325" s="174" t="s">
        <v>620</v>
      </c>
      <c r="D325" s="174" t="s">
        <v>131</v>
      </c>
      <c r="E325" s="175" t="s">
        <v>621</v>
      </c>
      <c r="F325" s="176" t="s">
        <v>622</v>
      </c>
      <c r="G325" s="177" t="s">
        <v>143</v>
      </c>
      <c r="H325" s="178">
        <v>51</v>
      </c>
      <c r="I325" s="179"/>
      <c r="J325" s="180">
        <f>ROUND(I325*H325,2)</f>
        <v>0</v>
      </c>
      <c r="K325" s="176" t="s">
        <v>135</v>
      </c>
      <c r="L325" s="40"/>
      <c r="M325" s="181" t="s">
        <v>19</v>
      </c>
      <c r="N325" s="182" t="s">
        <v>46</v>
      </c>
      <c r="O325" s="65"/>
      <c r="P325" s="183">
        <f>O325*H325</f>
        <v>0</v>
      </c>
      <c r="Q325" s="183">
        <v>8.3500000000000005E-2</v>
      </c>
      <c r="R325" s="183">
        <f>Q325*H325</f>
        <v>4.2585000000000006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136</v>
      </c>
      <c r="AT325" s="185" t="s">
        <v>131</v>
      </c>
      <c r="AU325" s="185" t="s">
        <v>137</v>
      </c>
      <c r="AY325" s="18" t="s">
        <v>127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83</v>
      </c>
      <c r="BK325" s="186">
        <f>ROUND(I325*H325,2)</f>
        <v>0</v>
      </c>
      <c r="BL325" s="18" t="s">
        <v>136</v>
      </c>
      <c r="BM325" s="185" t="s">
        <v>623</v>
      </c>
    </row>
    <row r="326" spans="1:65" s="2" customFormat="1" ht="11.25">
      <c r="A326" s="35"/>
      <c r="B326" s="36"/>
      <c r="C326" s="37"/>
      <c r="D326" s="187" t="s">
        <v>139</v>
      </c>
      <c r="E326" s="37"/>
      <c r="F326" s="188" t="s">
        <v>624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139</v>
      </c>
      <c r="AU326" s="18" t="s">
        <v>137</v>
      </c>
    </row>
    <row r="327" spans="1:65" s="2" customFormat="1" ht="16.5" customHeight="1">
      <c r="A327" s="35"/>
      <c r="B327" s="36"/>
      <c r="C327" s="216" t="s">
        <v>625</v>
      </c>
      <c r="D327" s="216" t="s">
        <v>284</v>
      </c>
      <c r="E327" s="217" t="s">
        <v>626</v>
      </c>
      <c r="F327" s="218" t="s">
        <v>627</v>
      </c>
      <c r="G327" s="219" t="s">
        <v>151</v>
      </c>
      <c r="H327" s="220">
        <v>17</v>
      </c>
      <c r="I327" s="221"/>
      <c r="J327" s="222">
        <f>ROUND(I327*H327,2)</f>
        <v>0</v>
      </c>
      <c r="K327" s="218" t="s">
        <v>135</v>
      </c>
      <c r="L327" s="223"/>
      <c r="M327" s="224" t="s">
        <v>19</v>
      </c>
      <c r="N327" s="225" t="s">
        <v>46</v>
      </c>
      <c r="O327" s="65"/>
      <c r="P327" s="183">
        <f>O327*H327</f>
        <v>0</v>
      </c>
      <c r="Q327" s="183">
        <v>1.1200000000000001</v>
      </c>
      <c r="R327" s="183">
        <f>Q327*H327</f>
        <v>19.040000000000003</v>
      </c>
      <c r="S327" s="183">
        <v>0</v>
      </c>
      <c r="T327" s="184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85" t="s">
        <v>173</v>
      </c>
      <c r="AT327" s="185" t="s">
        <v>284</v>
      </c>
      <c r="AU327" s="185" t="s">
        <v>137</v>
      </c>
      <c r="AY327" s="18" t="s">
        <v>127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18" t="s">
        <v>83</v>
      </c>
      <c r="BK327" s="186">
        <f>ROUND(I327*H327,2)</f>
        <v>0</v>
      </c>
      <c r="BL327" s="18" t="s">
        <v>136</v>
      </c>
      <c r="BM327" s="185" t="s">
        <v>628</v>
      </c>
    </row>
    <row r="328" spans="1:65" s="13" customFormat="1" ht="11.25">
      <c r="B328" s="192"/>
      <c r="C328" s="193"/>
      <c r="D328" s="194" t="s">
        <v>147</v>
      </c>
      <c r="E328" s="195" t="s">
        <v>19</v>
      </c>
      <c r="F328" s="196" t="s">
        <v>629</v>
      </c>
      <c r="G328" s="193"/>
      <c r="H328" s="197">
        <v>17</v>
      </c>
      <c r="I328" s="198"/>
      <c r="J328" s="193"/>
      <c r="K328" s="193"/>
      <c r="L328" s="199"/>
      <c r="M328" s="200"/>
      <c r="N328" s="201"/>
      <c r="O328" s="201"/>
      <c r="P328" s="201"/>
      <c r="Q328" s="201"/>
      <c r="R328" s="201"/>
      <c r="S328" s="201"/>
      <c r="T328" s="202"/>
      <c r="AT328" s="203" t="s">
        <v>147</v>
      </c>
      <c r="AU328" s="203" t="s">
        <v>137</v>
      </c>
      <c r="AV328" s="13" t="s">
        <v>85</v>
      </c>
      <c r="AW328" s="13" t="s">
        <v>37</v>
      </c>
      <c r="AX328" s="13" t="s">
        <v>83</v>
      </c>
      <c r="AY328" s="203" t="s">
        <v>127</v>
      </c>
    </row>
    <row r="329" spans="1:65" s="2" customFormat="1" ht="24.2" customHeight="1">
      <c r="A329" s="35"/>
      <c r="B329" s="36"/>
      <c r="C329" s="174" t="s">
        <v>630</v>
      </c>
      <c r="D329" s="174" t="s">
        <v>131</v>
      </c>
      <c r="E329" s="175" t="s">
        <v>631</v>
      </c>
      <c r="F329" s="176" t="s">
        <v>632</v>
      </c>
      <c r="G329" s="177" t="s">
        <v>134</v>
      </c>
      <c r="H329" s="178">
        <v>862</v>
      </c>
      <c r="I329" s="179"/>
      <c r="J329" s="180">
        <f>ROUND(I329*H329,2)</f>
        <v>0</v>
      </c>
      <c r="K329" s="176" t="s">
        <v>135</v>
      </c>
      <c r="L329" s="40"/>
      <c r="M329" s="181" t="s">
        <v>19</v>
      </c>
      <c r="N329" s="182" t="s">
        <v>46</v>
      </c>
      <c r="O329" s="65"/>
      <c r="P329" s="183">
        <f>O329*H329</f>
        <v>0</v>
      </c>
      <c r="Q329" s="183">
        <v>0.16850351999999999</v>
      </c>
      <c r="R329" s="183">
        <f>Q329*H329</f>
        <v>145.25003423999999</v>
      </c>
      <c r="S329" s="183">
        <v>0</v>
      </c>
      <c r="T329" s="18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5" t="s">
        <v>136</v>
      </c>
      <c r="AT329" s="185" t="s">
        <v>131</v>
      </c>
      <c r="AU329" s="185" t="s">
        <v>137</v>
      </c>
      <c r="AY329" s="18" t="s">
        <v>127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8" t="s">
        <v>83</v>
      </c>
      <c r="BK329" s="186">
        <f>ROUND(I329*H329,2)</f>
        <v>0</v>
      </c>
      <c r="BL329" s="18" t="s">
        <v>136</v>
      </c>
      <c r="BM329" s="185" t="s">
        <v>633</v>
      </c>
    </row>
    <row r="330" spans="1:65" s="2" customFormat="1" ht="11.25">
      <c r="A330" s="35"/>
      <c r="B330" s="36"/>
      <c r="C330" s="37"/>
      <c r="D330" s="187" t="s">
        <v>139</v>
      </c>
      <c r="E330" s="37"/>
      <c r="F330" s="188" t="s">
        <v>634</v>
      </c>
      <c r="G330" s="37"/>
      <c r="H330" s="37"/>
      <c r="I330" s="189"/>
      <c r="J330" s="37"/>
      <c r="K330" s="37"/>
      <c r="L330" s="40"/>
      <c r="M330" s="190"/>
      <c r="N330" s="191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139</v>
      </c>
      <c r="AU330" s="18" t="s">
        <v>137</v>
      </c>
    </row>
    <row r="331" spans="1:65" s="13" customFormat="1" ht="11.25">
      <c r="B331" s="192"/>
      <c r="C331" s="193"/>
      <c r="D331" s="194" t="s">
        <v>147</v>
      </c>
      <c r="E331" s="195" t="s">
        <v>19</v>
      </c>
      <c r="F331" s="196" t="s">
        <v>635</v>
      </c>
      <c r="G331" s="193"/>
      <c r="H331" s="197">
        <v>849</v>
      </c>
      <c r="I331" s="198"/>
      <c r="J331" s="193"/>
      <c r="K331" s="193"/>
      <c r="L331" s="199"/>
      <c r="M331" s="200"/>
      <c r="N331" s="201"/>
      <c r="O331" s="201"/>
      <c r="P331" s="201"/>
      <c r="Q331" s="201"/>
      <c r="R331" s="201"/>
      <c r="S331" s="201"/>
      <c r="T331" s="202"/>
      <c r="AT331" s="203" t="s">
        <v>147</v>
      </c>
      <c r="AU331" s="203" t="s">
        <v>137</v>
      </c>
      <c r="AV331" s="13" t="s">
        <v>85</v>
      </c>
      <c r="AW331" s="13" t="s">
        <v>37</v>
      </c>
      <c r="AX331" s="13" t="s">
        <v>75</v>
      </c>
      <c r="AY331" s="203" t="s">
        <v>127</v>
      </c>
    </row>
    <row r="332" spans="1:65" s="13" customFormat="1" ht="11.25">
      <c r="B332" s="192"/>
      <c r="C332" s="193"/>
      <c r="D332" s="194" t="s">
        <v>147</v>
      </c>
      <c r="E332" s="195" t="s">
        <v>19</v>
      </c>
      <c r="F332" s="196" t="s">
        <v>636</v>
      </c>
      <c r="G332" s="193"/>
      <c r="H332" s="197">
        <v>13</v>
      </c>
      <c r="I332" s="198"/>
      <c r="J332" s="193"/>
      <c r="K332" s="193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147</v>
      </c>
      <c r="AU332" s="203" t="s">
        <v>137</v>
      </c>
      <c r="AV332" s="13" t="s">
        <v>85</v>
      </c>
      <c r="AW332" s="13" t="s">
        <v>37</v>
      </c>
      <c r="AX332" s="13" t="s">
        <v>75</v>
      </c>
      <c r="AY332" s="203" t="s">
        <v>127</v>
      </c>
    </row>
    <row r="333" spans="1:65" s="14" customFormat="1" ht="11.25">
      <c r="B333" s="205"/>
      <c r="C333" s="206"/>
      <c r="D333" s="194" t="s">
        <v>147</v>
      </c>
      <c r="E333" s="207" t="s">
        <v>19</v>
      </c>
      <c r="F333" s="208" t="s">
        <v>266</v>
      </c>
      <c r="G333" s="206"/>
      <c r="H333" s="209">
        <v>862</v>
      </c>
      <c r="I333" s="210"/>
      <c r="J333" s="206"/>
      <c r="K333" s="206"/>
      <c r="L333" s="211"/>
      <c r="M333" s="212"/>
      <c r="N333" s="213"/>
      <c r="O333" s="213"/>
      <c r="P333" s="213"/>
      <c r="Q333" s="213"/>
      <c r="R333" s="213"/>
      <c r="S333" s="213"/>
      <c r="T333" s="214"/>
      <c r="AT333" s="215" t="s">
        <v>147</v>
      </c>
      <c r="AU333" s="215" t="s">
        <v>137</v>
      </c>
      <c r="AV333" s="14" t="s">
        <v>136</v>
      </c>
      <c r="AW333" s="14" t="s">
        <v>37</v>
      </c>
      <c r="AX333" s="14" t="s">
        <v>83</v>
      </c>
      <c r="AY333" s="215" t="s">
        <v>127</v>
      </c>
    </row>
    <row r="334" spans="1:65" s="2" customFormat="1" ht="16.5" customHeight="1">
      <c r="A334" s="35"/>
      <c r="B334" s="36"/>
      <c r="C334" s="216" t="s">
        <v>637</v>
      </c>
      <c r="D334" s="216" t="s">
        <v>284</v>
      </c>
      <c r="E334" s="217" t="s">
        <v>638</v>
      </c>
      <c r="F334" s="218" t="s">
        <v>639</v>
      </c>
      <c r="G334" s="219" t="s">
        <v>134</v>
      </c>
      <c r="H334" s="220">
        <v>857</v>
      </c>
      <c r="I334" s="221"/>
      <c r="J334" s="222">
        <f>ROUND(I334*H334,2)</f>
        <v>0</v>
      </c>
      <c r="K334" s="218" t="s">
        <v>135</v>
      </c>
      <c r="L334" s="223"/>
      <c r="M334" s="224" t="s">
        <v>19</v>
      </c>
      <c r="N334" s="225" t="s">
        <v>46</v>
      </c>
      <c r="O334" s="65"/>
      <c r="P334" s="183">
        <f>O334*H334</f>
        <v>0</v>
      </c>
      <c r="Q334" s="183">
        <v>0.08</v>
      </c>
      <c r="R334" s="183">
        <f>Q334*H334</f>
        <v>68.56</v>
      </c>
      <c r="S334" s="183">
        <v>0</v>
      </c>
      <c r="T334" s="18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5" t="s">
        <v>173</v>
      </c>
      <c r="AT334" s="185" t="s">
        <v>284</v>
      </c>
      <c r="AU334" s="185" t="s">
        <v>137</v>
      </c>
      <c r="AY334" s="18" t="s">
        <v>127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8" t="s">
        <v>83</v>
      </c>
      <c r="BK334" s="186">
        <f>ROUND(I334*H334,2)</f>
        <v>0</v>
      </c>
      <c r="BL334" s="18" t="s">
        <v>136</v>
      </c>
      <c r="BM334" s="185" t="s">
        <v>640</v>
      </c>
    </row>
    <row r="335" spans="1:65" s="2" customFormat="1" ht="16.5" customHeight="1">
      <c r="A335" s="35"/>
      <c r="B335" s="36"/>
      <c r="C335" s="216" t="s">
        <v>641</v>
      </c>
      <c r="D335" s="216" t="s">
        <v>284</v>
      </c>
      <c r="E335" s="217" t="s">
        <v>642</v>
      </c>
      <c r="F335" s="218" t="s">
        <v>643</v>
      </c>
      <c r="G335" s="219" t="s">
        <v>134</v>
      </c>
      <c r="H335" s="220">
        <v>8</v>
      </c>
      <c r="I335" s="221"/>
      <c r="J335" s="222">
        <f>ROUND(I335*H335,2)</f>
        <v>0</v>
      </c>
      <c r="K335" s="218" t="s">
        <v>135</v>
      </c>
      <c r="L335" s="223"/>
      <c r="M335" s="224" t="s">
        <v>19</v>
      </c>
      <c r="N335" s="225" t="s">
        <v>46</v>
      </c>
      <c r="O335" s="65"/>
      <c r="P335" s="183">
        <f>O335*H335</f>
        <v>0</v>
      </c>
      <c r="Q335" s="183">
        <v>0.08</v>
      </c>
      <c r="R335" s="183">
        <f>Q335*H335</f>
        <v>0.64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173</v>
      </c>
      <c r="AT335" s="185" t="s">
        <v>284</v>
      </c>
      <c r="AU335" s="185" t="s">
        <v>137</v>
      </c>
      <c r="AY335" s="18" t="s">
        <v>127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83</v>
      </c>
      <c r="BK335" s="186">
        <f>ROUND(I335*H335,2)</f>
        <v>0</v>
      </c>
      <c r="BL335" s="18" t="s">
        <v>136</v>
      </c>
      <c r="BM335" s="185" t="s">
        <v>644</v>
      </c>
    </row>
    <row r="336" spans="1:65" s="2" customFormat="1" ht="16.5" customHeight="1">
      <c r="A336" s="35"/>
      <c r="B336" s="36"/>
      <c r="C336" s="216" t="s">
        <v>645</v>
      </c>
      <c r="D336" s="216" t="s">
        <v>284</v>
      </c>
      <c r="E336" s="217" t="s">
        <v>646</v>
      </c>
      <c r="F336" s="218" t="s">
        <v>647</v>
      </c>
      <c r="G336" s="219" t="s">
        <v>134</v>
      </c>
      <c r="H336" s="220">
        <v>5</v>
      </c>
      <c r="I336" s="221"/>
      <c r="J336" s="222">
        <f>ROUND(I336*H336,2)</f>
        <v>0</v>
      </c>
      <c r="K336" s="218" t="s">
        <v>135</v>
      </c>
      <c r="L336" s="223"/>
      <c r="M336" s="224" t="s">
        <v>19</v>
      </c>
      <c r="N336" s="225" t="s">
        <v>46</v>
      </c>
      <c r="O336" s="65"/>
      <c r="P336" s="183">
        <f>O336*H336</f>
        <v>0</v>
      </c>
      <c r="Q336" s="183">
        <v>4.8399999999999999E-2</v>
      </c>
      <c r="R336" s="183">
        <f>Q336*H336</f>
        <v>0.24199999999999999</v>
      </c>
      <c r="S336" s="183">
        <v>0</v>
      </c>
      <c r="T336" s="18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5" t="s">
        <v>173</v>
      </c>
      <c r="AT336" s="185" t="s">
        <v>284</v>
      </c>
      <c r="AU336" s="185" t="s">
        <v>137</v>
      </c>
      <c r="AY336" s="18" t="s">
        <v>127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8" t="s">
        <v>83</v>
      </c>
      <c r="BK336" s="186">
        <f>ROUND(I336*H336,2)</f>
        <v>0</v>
      </c>
      <c r="BL336" s="18" t="s">
        <v>136</v>
      </c>
      <c r="BM336" s="185" t="s">
        <v>648</v>
      </c>
    </row>
    <row r="337" spans="1:65" s="2" customFormat="1" ht="33" customHeight="1">
      <c r="A337" s="35"/>
      <c r="B337" s="36"/>
      <c r="C337" s="174" t="s">
        <v>649</v>
      </c>
      <c r="D337" s="174" t="s">
        <v>131</v>
      </c>
      <c r="E337" s="175" t="s">
        <v>650</v>
      </c>
      <c r="F337" s="176" t="s">
        <v>651</v>
      </c>
      <c r="G337" s="177" t="s">
        <v>134</v>
      </c>
      <c r="H337" s="178">
        <v>656</v>
      </c>
      <c r="I337" s="179"/>
      <c r="J337" s="180">
        <f>ROUND(I337*H337,2)</f>
        <v>0</v>
      </c>
      <c r="K337" s="176" t="s">
        <v>135</v>
      </c>
      <c r="L337" s="40"/>
      <c r="M337" s="181" t="s">
        <v>19</v>
      </c>
      <c r="N337" s="182" t="s">
        <v>46</v>
      </c>
      <c r="O337" s="65"/>
      <c r="P337" s="183">
        <f>O337*H337</f>
        <v>0</v>
      </c>
      <c r="Q337" s="183">
        <v>0.120948</v>
      </c>
      <c r="R337" s="183">
        <f>Q337*H337</f>
        <v>79.341887999999997</v>
      </c>
      <c r="S337" s="183">
        <v>0</v>
      </c>
      <c r="T337" s="18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136</v>
      </c>
      <c r="AT337" s="185" t="s">
        <v>131</v>
      </c>
      <c r="AU337" s="185" t="s">
        <v>137</v>
      </c>
      <c r="AY337" s="18" t="s">
        <v>127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83</v>
      </c>
      <c r="BK337" s="186">
        <f>ROUND(I337*H337,2)</f>
        <v>0</v>
      </c>
      <c r="BL337" s="18" t="s">
        <v>136</v>
      </c>
      <c r="BM337" s="185" t="s">
        <v>652</v>
      </c>
    </row>
    <row r="338" spans="1:65" s="2" customFormat="1" ht="11.25">
      <c r="A338" s="35"/>
      <c r="B338" s="36"/>
      <c r="C338" s="37"/>
      <c r="D338" s="187" t="s">
        <v>139</v>
      </c>
      <c r="E338" s="37"/>
      <c r="F338" s="188" t="s">
        <v>653</v>
      </c>
      <c r="G338" s="37"/>
      <c r="H338" s="37"/>
      <c r="I338" s="189"/>
      <c r="J338" s="37"/>
      <c r="K338" s="37"/>
      <c r="L338" s="40"/>
      <c r="M338" s="190"/>
      <c r="N338" s="191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139</v>
      </c>
      <c r="AU338" s="18" t="s">
        <v>137</v>
      </c>
    </row>
    <row r="339" spans="1:65" s="13" customFormat="1" ht="11.25">
      <c r="B339" s="192"/>
      <c r="C339" s="193"/>
      <c r="D339" s="194" t="s">
        <v>147</v>
      </c>
      <c r="E339" s="195" t="s">
        <v>19</v>
      </c>
      <c r="F339" s="196" t="s">
        <v>654</v>
      </c>
      <c r="G339" s="193"/>
      <c r="H339" s="197">
        <v>656</v>
      </c>
      <c r="I339" s="198"/>
      <c r="J339" s="193"/>
      <c r="K339" s="193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147</v>
      </c>
      <c r="AU339" s="203" t="s">
        <v>137</v>
      </c>
      <c r="AV339" s="13" t="s">
        <v>85</v>
      </c>
      <c r="AW339" s="13" t="s">
        <v>37</v>
      </c>
      <c r="AX339" s="13" t="s">
        <v>83</v>
      </c>
      <c r="AY339" s="203" t="s">
        <v>127</v>
      </c>
    </row>
    <row r="340" spans="1:65" s="2" customFormat="1" ht="16.5" customHeight="1">
      <c r="A340" s="35"/>
      <c r="B340" s="36"/>
      <c r="C340" s="216" t="s">
        <v>655</v>
      </c>
      <c r="D340" s="216" t="s">
        <v>284</v>
      </c>
      <c r="E340" s="217" t="s">
        <v>656</v>
      </c>
      <c r="F340" s="218" t="s">
        <v>657</v>
      </c>
      <c r="G340" s="219" t="s">
        <v>134</v>
      </c>
      <c r="H340" s="220">
        <v>669</v>
      </c>
      <c r="I340" s="221"/>
      <c r="J340" s="222">
        <f>ROUND(I340*H340,2)</f>
        <v>0</v>
      </c>
      <c r="K340" s="218" t="s">
        <v>135</v>
      </c>
      <c r="L340" s="223"/>
      <c r="M340" s="224" t="s">
        <v>19</v>
      </c>
      <c r="N340" s="225" t="s">
        <v>46</v>
      </c>
      <c r="O340" s="65"/>
      <c r="P340" s="183">
        <f>O340*H340</f>
        <v>0</v>
      </c>
      <c r="Q340" s="183">
        <v>5.8000000000000003E-2</v>
      </c>
      <c r="R340" s="183">
        <f>Q340*H340</f>
        <v>38.802</v>
      </c>
      <c r="S340" s="183">
        <v>0</v>
      </c>
      <c r="T340" s="18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5" t="s">
        <v>173</v>
      </c>
      <c r="AT340" s="185" t="s">
        <v>284</v>
      </c>
      <c r="AU340" s="185" t="s">
        <v>137</v>
      </c>
      <c r="AY340" s="18" t="s">
        <v>127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8" t="s">
        <v>83</v>
      </c>
      <c r="BK340" s="186">
        <f>ROUND(I340*H340,2)</f>
        <v>0</v>
      </c>
      <c r="BL340" s="18" t="s">
        <v>136</v>
      </c>
      <c r="BM340" s="185" t="s">
        <v>658</v>
      </c>
    </row>
    <row r="341" spans="1:65" s="2" customFormat="1" ht="37.9" customHeight="1">
      <c r="A341" s="35"/>
      <c r="B341" s="36"/>
      <c r="C341" s="174" t="s">
        <v>659</v>
      </c>
      <c r="D341" s="174" t="s">
        <v>131</v>
      </c>
      <c r="E341" s="175" t="s">
        <v>660</v>
      </c>
      <c r="F341" s="176" t="s">
        <v>661</v>
      </c>
      <c r="G341" s="177" t="s">
        <v>143</v>
      </c>
      <c r="H341" s="178">
        <v>2</v>
      </c>
      <c r="I341" s="179"/>
      <c r="J341" s="180">
        <f>ROUND(I341*H341,2)</f>
        <v>0</v>
      </c>
      <c r="K341" s="176" t="s">
        <v>135</v>
      </c>
      <c r="L341" s="40"/>
      <c r="M341" s="181" t="s">
        <v>19</v>
      </c>
      <c r="N341" s="182" t="s">
        <v>46</v>
      </c>
      <c r="O341" s="65"/>
      <c r="P341" s="183">
        <f>O341*H341</f>
        <v>0</v>
      </c>
      <c r="Q341" s="183">
        <v>0.14610000000000001</v>
      </c>
      <c r="R341" s="183">
        <f>Q341*H341</f>
        <v>0.29220000000000002</v>
      </c>
      <c r="S341" s="183">
        <v>0</v>
      </c>
      <c r="T341" s="18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5" t="s">
        <v>136</v>
      </c>
      <c r="AT341" s="185" t="s">
        <v>131</v>
      </c>
      <c r="AU341" s="185" t="s">
        <v>137</v>
      </c>
      <c r="AY341" s="18" t="s">
        <v>127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8" t="s">
        <v>83</v>
      </c>
      <c r="BK341" s="186">
        <f>ROUND(I341*H341,2)</f>
        <v>0</v>
      </c>
      <c r="BL341" s="18" t="s">
        <v>136</v>
      </c>
      <c r="BM341" s="185" t="s">
        <v>662</v>
      </c>
    </row>
    <row r="342" spans="1:65" s="2" customFormat="1" ht="11.25">
      <c r="A342" s="35"/>
      <c r="B342" s="36"/>
      <c r="C342" s="37"/>
      <c r="D342" s="187" t="s">
        <v>139</v>
      </c>
      <c r="E342" s="37"/>
      <c r="F342" s="188" t="s">
        <v>663</v>
      </c>
      <c r="G342" s="37"/>
      <c r="H342" s="37"/>
      <c r="I342" s="189"/>
      <c r="J342" s="37"/>
      <c r="K342" s="37"/>
      <c r="L342" s="40"/>
      <c r="M342" s="190"/>
      <c r="N342" s="191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139</v>
      </c>
      <c r="AU342" s="18" t="s">
        <v>137</v>
      </c>
    </row>
    <row r="343" spans="1:65" s="2" customFormat="1" ht="19.5">
      <c r="A343" s="35"/>
      <c r="B343" s="36"/>
      <c r="C343" s="37"/>
      <c r="D343" s="194" t="s">
        <v>227</v>
      </c>
      <c r="E343" s="37"/>
      <c r="F343" s="204" t="s">
        <v>664</v>
      </c>
      <c r="G343" s="37"/>
      <c r="H343" s="37"/>
      <c r="I343" s="189"/>
      <c r="J343" s="37"/>
      <c r="K343" s="37"/>
      <c r="L343" s="40"/>
      <c r="M343" s="190"/>
      <c r="N343" s="191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227</v>
      </c>
      <c r="AU343" s="18" t="s">
        <v>137</v>
      </c>
    </row>
    <row r="344" spans="1:65" s="2" customFormat="1" ht="16.5" customHeight="1">
      <c r="A344" s="35"/>
      <c r="B344" s="36"/>
      <c r="C344" s="216" t="s">
        <v>665</v>
      </c>
      <c r="D344" s="216" t="s">
        <v>284</v>
      </c>
      <c r="E344" s="217" t="s">
        <v>666</v>
      </c>
      <c r="F344" s="218" t="s">
        <v>667</v>
      </c>
      <c r="G344" s="219" t="s">
        <v>143</v>
      </c>
      <c r="H344" s="220">
        <v>2</v>
      </c>
      <c r="I344" s="221"/>
      <c r="J344" s="222">
        <f>ROUND(I344*H344,2)</f>
        <v>0</v>
      </c>
      <c r="K344" s="218" t="s">
        <v>135</v>
      </c>
      <c r="L344" s="223"/>
      <c r="M344" s="224" t="s">
        <v>19</v>
      </c>
      <c r="N344" s="225" t="s">
        <v>46</v>
      </c>
      <c r="O344" s="65"/>
      <c r="P344" s="183">
        <f>O344*H344</f>
        <v>0</v>
      </c>
      <c r="Q344" s="183">
        <v>0.114</v>
      </c>
      <c r="R344" s="183">
        <f>Q344*H344</f>
        <v>0.22800000000000001</v>
      </c>
      <c r="S344" s="183">
        <v>0</v>
      </c>
      <c r="T344" s="18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5" t="s">
        <v>173</v>
      </c>
      <c r="AT344" s="185" t="s">
        <v>284</v>
      </c>
      <c r="AU344" s="185" t="s">
        <v>137</v>
      </c>
      <c r="AY344" s="18" t="s">
        <v>127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8" t="s">
        <v>83</v>
      </c>
      <c r="BK344" s="186">
        <f>ROUND(I344*H344,2)</f>
        <v>0</v>
      </c>
      <c r="BL344" s="18" t="s">
        <v>136</v>
      </c>
      <c r="BM344" s="185" t="s">
        <v>668</v>
      </c>
    </row>
    <row r="345" spans="1:65" s="2" customFormat="1" ht="24.2" customHeight="1">
      <c r="A345" s="35"/>
      <c r="B345" s="36"/>
      <c r="C345" s="174" t="s">
        <v>669</v>
      </c>
      <c r="D345" s="174" t="s">
        <v>131</v>
      </c>
      <c r="E345" s="175" t="s">
        <v>670</v>
      </c>
      <c r="F345" s="176" t="s">
        <v>671</v>
      </c>
      <c r="G345" s="177" t="s">
        <v>134</v>
      </c>
      <c r="H345" s="178">
        <v>201</v>
      </c>
      <c r="I345" s="179"/>
      <c r="J345" s="180">
        <f>ROUND(I345*H345,2)</f>
        <v>0</v>
      </c>
      <c r="K345" s="176" t="s">
        <v>135</v>
      </c>
      <c r="L345" s="40"/>
      <c r="M345" s="181" t="s">
        <v>19</v>
      </c>
      <c r="N345" s="182" t="s">
        <v>46</v>
      </c>
      <c r="O345" s="65"/>
      <c r="P345" s="183">
        <f>O345*H345</f>
        <v>0</v>
      </c>
      <c r="Q345" s="183">
        <v>0.2156952</v>
      </c>
      <c r="R345" s="183">
        <f>Q345*H345</f>
        <v>43.3547352</v>
      </c>
      <c r="S345" s="183">
        <v>0</v>
      </c>
      <c r="T345" s="18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5" t="s">
        <v>136</v>
      </c>
      <c r="AT345" s="185" t="s">
        <v>131</v>
      </c>
      <c r="AU345" s="185" t="s">
        <v>137</v>
      </c>
      <c r="AY345" s="18" t="s">
        <v>127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8" t="s">
        <v>83</v>
      </c>
      <c r="BK345" s="186">
        <f>ROUND(I345*H345,2)</f>
        <v>0</v>
      </c>
      <c r="BL345" s="18" t="s">
        <v>136</v>
      </c>
      <c r="BM345" s="185" t="s">
        <v>672</v>
      </c>
    </row>
    <row r="346" spans="1:65" s="2" customFormat="1" ht="11.25">
      <c r="A346" s="35"/>
      <c r="B346" s="36"/>
      <c r="C346" s="37"/>
      <c r="D346" s="187" t="s">
        <v>139</v>
      </c>
      <c r="E346" s="37"/>
      <c r="F346" s="188" t="s">
        <v>673</v>
      </c>
      <c r="G346" s="37"/>
      <c r="H346" s="37"/>
      <c r="I346" s="189"/>
      <c r="J346" s="37"/>
      <c r="K346" s="37"/>
      <c r="L346" s="40"/>
      <c r="M346" s="190"/>
      <c r="N346" s="191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139</v>
      </c>
      <c r="AU346" s="18" t="s">
        <v>137</v>
      </c>
    </row>
    <row r="347" spans="1:65" s="2" customFormat="1" ht="16.5" customHeight="1">
      <c r="A347" s="35"/>
      <c r="B347" s="36"/>
      <c r="C347" s="216" t="s">
        <v>674</v>
      </c>
      <c r="D347" s="216" t="s">
        <v>284</v>
      </c>
      <c r="E347" s="217" t="s">
        <v>675</v>
      </c>
      <c r="F347" s="218" t="s">
        <v>676</v>
      </c>
      <c r="G347" s="219" t="s">
        <v>134</v>
      </c>
      <c r="H347" s="220">
        <v>199</v>
      </c>
      <c r="I347" s="221"/>
      <c r="J347" s="222">
        <f>ROUND(I347*H347,2)</f>
        <v>0</v>
      </c>
      <c r="K347" s="218" t="s">
        <v>135</v>
      </c>
      <c r="L347" s="223"/>
      <c r="M347" s="224" t="s">
        <v>19</v>
      </c>
      <c r="N347" s="225" t="s">
        <v>46</v>
      </c>
      <c r="O347" s="65"/>
      <c r="P347" s="183">
        <f>O347*H347</f>
        <v>0</v>
      </c>
      <c r="Q347" s="183">
        <v>0.10299999999999999</v>
      </c>
      <c r="R347" s="183">
        <f>Q347*H347</f>
        <v>20.497</v>
      </c>
      <c r="S347" s="183">
        <v>0</v>
      </c>
      <c r="T347" s="18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5" t="s">
        <v>173</v>
      </c>
      <c r="AT347" s="185" t="s">
        <v>284</v>
      </c>
      <c r="AU347" s="185" t="s">
        <v>137</v>
      </c>
      <c r="AY347" s="18" t="s">
        <v>127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18" t="s">
        <v>83</v>
      </c>
      <c r="BK347" s="186">
        <f>ROUND(I347*H347,2)</f>
        <v>0</v>
      </c>
      <c r="BL347" s="18" t="s">
        <v>136</v>
      </c>
      <c r="BM347" s="185" t="s">
        <v>677</v>
      </c>
    </row>
    <row r="348" spans="1:65" s="2" customFormat="1" ht="16.5" customHeight="1">
      <c r="A348" s="35"/>
      <c r="B348" s="36"/>
      <c r="C348" s="216" t="s">
        <v>678</v>
      </c>
      <c r="D348" s="216" t="s">
        <v>284</v>
      </c>
      <c r="E348" s="217" t="s">
        <v>679</v>
      </c>
      <c r="F348" s="218" t="s">
        <v>680</v>
      </c>
      <c r="G348" s="219" t="s">
        <v>134</v>
      </c>
      <c r="H348" s="220">
        <v>2</v>
      </c>
      <c r="I348" s="221"/>
      <c r="J348" s="222">
        <f>ROUND(I348*H348,2)</f>
        <v>0</v>
      </c>
      <c r="K348" s="218" t="s">
        <v>135</v>
      </c>
      <c r="L348" s="223"/>
      <c r="M348" s="224" t="s">
        <v>19</v>
      </c>
      <c r="N348" s="225" t="s">
        <v>46</v>
      </c>
      <c r="O348" s="65"/>
      <c r="P348" s="183">
        <f>O348*H348</f>
        <v>0</v>
      </c>
      <c r="Q348" s="183">
        <v>0.10299999999999999</v>
      </c>
      <c r="R348" s="183">
        <f>Q348*H348</f>
        <v>0.20599999999999999</v>
      </c>
      <c r="S348" s="183">
        <v>0</v>
      </c>
      <c r="T348" s="18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5" t="s">
        <v>173</v>
      </c>
      <c r="AT348" s="185" t="s">
        <v>284</v>
      </c>
      <c r="AU348" s="185" t="s">
        <v>137</v>
      </c>
      <c r="AY348" s="18" t="s">
        <v>127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18" t="s">
        <v>83</v>
      </c>
      <c r="BK348" s="186">
        <f>ROUND(I348*H348,2)</f>
        <v>0</v>
      </c>
      <c r="BL348" s="18" t="s">
        <v>136</v>
      </c>
      <c r="BM348" s="185" t="s">
        <v>681</v>
      </c>
    </row>
    <row r="349" spans="1:65" s="2" customFormat="1" ht="24.2" customHeight="1">
      <c r="A349" s="35"/>
      <c r="B349" s="36"/>
      <c r="C349" s="174" t="s">
        <v>682</v>
      </c>
      <c r="D349" s="174" t="s">
        <v>131</v>
      </c>
      <c r="E349" s="175" t="s">
        <v>683</v>
      </c>
      <c r="F349" s="176" t="s">
        <v>684</v>
      </c>
      <c r="G349" s="177" t="s">
        <v>151</v>
      </c>
      <c r="H349" s="178">
        <v>1</v>
      </c>
      <c r="I349" s="179"/>
      <c r="J349" s="180">
        <f>ROUND(I349*H349,2)</f>
        <v>0</v>
      </c>
      <c r="K349" s="176" t="s">
        <v>135</v>
      </c>
      <c r="L349" s="40"/>
      <c r="M349" s="181" t="s">
        <v>19</v>
      </c>
      <c r="N349" s="182" t="s">
        <v>46</v>
      </c>
      <c r="O349" s="65"/>
      <c r="P349" s="183">
        <f>O349*H349</f>
        <v>0</v>
      </c>
      <c r="Q349" s="183">
        <v>0.29148000000000002</v>
      </c>
      <c r="R349" s="183">
        <f>Q349*H349</f>
        <v>0.29148000000000002</v>
      </c>
      <c r="S349" s="183">
        <v>0</v>
      </c>
      <c r="T349" s="18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136</v>
      </c>
      <c r="AT349" s="185" t="s">
        <v>131</v>
      </c>
      <c r="AU349" s="185" t="s">
        <v>137</v>
      </c>
      <c r="AY349" s="18" t="s">
        <v>127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83</v>
      </c>
      <c r="BK349" s="186">
        <f>ROUND(I349*H349,2)</f>
        <v>0</v>
      </c>
      <c r="BL349" s="18" t="s">
        <v>136</v>
      </c>
      <c r="BM349" s="185" t="s">
        <v>685</v>
      </c>
    </row>
    <row r="350" spans="1:65" s="2" customFormat="1" ht="11.25">
      <c r="A350" s="35"/>
      <c r="B350" s="36"/>
      <c r="C350" s="37"/>
      <c r="D350" s="187" t="s">
        <v>139</v>
      </c>
      <c r="E350" s="37"/>
      <c r="F350" s="188" t="s">
        <v>686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139</v>
      </c>
      <c r="AU350" s="18" t="s">
        <v>137</v>
      </c>
    </row>
    <row r="351" spans="1:65" s="2" customFormat="1" ht="16.5" customHeight="1">
      <c r="A351" s="35"/>
      <c r="B351" s="36"/>
      <c r="C351" s="216" t="s">
        <v>687</v>
      </c>
      <c r="D351" s="216" t="s">
        <v>284</v>
      </c>
      <c r="E351" s="217" t="s">
        <v>688</v>
      </c>
      <c r="F351" s="218" t="s">
        <v>689</v>
      </c>
      <c r="G351" s="219" t="s">
        <v>151</v>
      </c>
      <c r="H351" s="220">
        <v>1</v>
      </c>
      <c r="I351" s="221"/>
      <c r="J351" s="222">
        <f>ROUND(I351*H351,2)</f>
        <v>0</v>
      </c>
      <c r="K351" s="218" t="s">
        <v>135</v>
      </c>
      <c r="L351" s="223"/>
      <c r="M351" s="224" t="s">
        <v>19</v>
      </c>
      <c r="N351" s="225" t="s">
        <v>46</v>
      </c>
      <c r="O351" s="65"/>
      <c r="P351" s="183">
        <f>O351*H351</f>
        <v>0</v>
      </c>
      <c r="Q351" s="183">
        <v>9.2999999999999999E-2</v>
      </c>
      <c r="R351" s="183">
        <f>Q351*H351</f>
        <v>9.2999999999999999E-2</v>
      </c>
      <c r="S351" s="183">
        <v>0</v>
      </c>
      <c r="T351" s="18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5" t="s">
        <v>173</v>
      </c>
      <c r="AT351" s="185" t="s">
        <v>284</v>
      </c>
      <c r="AU351" s="185" t="s">
        <v>137</v>
      </c>
      <c r="AY351" s="18" t="s">
        <v>127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8" t="s">
        <v>83</v>
      </c>
      <c r="BK351" s="186">
        <f>ROUND(I351*H351,2)</f>
        <v>0</v>
      </c>
      <c r="BL351" s="18" t="s">
        <v>136</v>
      </c>
      <c r="BM351" s="185" t="s">
        <v>690</v>
      </c>
    </row>
    <row r="352" spans="1:65" s="2" customFormat="1" ht="21.75" customHeight="1">
      <c r="A352" s="35"/>
      <c r="B352" s="36"/>
      <c r="C352" s="174" t="s">
        <v>691</v>
      </c>
      <c r="D352" s="174" t="s">
        <v>131</v>
      </c>
      <c r="E352" s="175" t="s">
        <v>692</v>
      </c>
      <c r="F352" s="176" t="s">
        <v>693</v>
      </c>
      <c r="G352" s="177" t="s">
        <v>151</v>
      </c>
      <c r="H352" s="178">
        <v>4</v>
      </c>
      <c r="I352" s="179"/>
      <c r="J352" s="180">
        <f>ROUND(I352*H352,2)</f>
        <v>0</v>
      </c>
      <c r="K352" s="176" t="s">
        <v>135</v>
      </c>
      <c r="L352" s="40"/>
      <c r="M352" s="181" t="s">
        <v>19</v>
      </c>
      <c r="N352" s="182" t="s">
        <v>46</v>
      </c>
      <c r="O352" s="65"/>
      <c r="P352" s="183">
        <f>O352*H352</f>
        <v>0</v>
      </c>
      <c r="Q352" s="183">
        <v>7.2870000000000001E-3</v>
      </c>
      <c r="R352" s="183">
        <f>Q352*H352</f>
        <v>2.9148E-2</v>
      </c>
      <c r="S352" s="183">
        <v>0</v>
      </c>
      <c r="T352" s="184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85" t="s">
        <v>136</v>
      </c>
      <c r="AT352" s="185" t="s">
        <v>131</v>
      </c>
      <c r="AU352" s="185" t="s">
        <v>137</v>
      </c>
      <c r="AY352" s="18" t="s">
        <v>127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18" t="s">
        <v>83</v>
      </c>
      <c r="BK352" s="186">
        <f>ROUND(I352*H352,2)</f>
        <v>0</v>
      </c>
      <c r="BL352" s="18" t="s">
        <v>136</v>
      </c>
      <c r="BM352" s="185" t="s">
        <v>694</v>
      </c>
    </row>
    <row r="353" spans="1:65" s="2" customFormat="1" ht="11.25">
      <c r="A353" s="35"/>
      <c r="B353" s="36"/>
      <c r="C353" s="37"/>
      <c r="D353" s="187" t="s">
        <v>139</v>
      </c>
      <c r="E353" s="37"/>
      <c r="F353" s="188" t="s">
        <v>695</v>
      </c>
      <c r="G353" s="37"/>
      <c r="H353" s="37"/>
      <c r="I353" s="189"/>
      <c r="J353" s="37"/>
      <c r="K353" s="37"/>
      <c r="L353" s="40"/>
      <c r="M353" s="190"/>
      <c r="N353" s="191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139</v>
      </c>
      <c r="AU353" s="18" t="s">
        <v>137</v>
      </c>
    </row>
    <row r="354" spans="1:65" s="2" customFormat="1" ht="16.5" customHeight="1">
      <c r="A354" s="35"/>
      <c r="B354" s="36"/>
      <c r="C354" s="216" t="s">
        <v>696</v>
      </c>
      <c r="D354" s="216" t="s">
        <v>284</v>
      </c>
      <c r="E354" s="217" t="s">
        <v>697</v>
      </c>
      <c r="F354" s="218" t="s">
        <v>698</v>
      </c>
      <c r="G354" s="219" t="s">
        <v>151</v>
      </c>
      <c r="H354" s="220">
        <v>4</v>
      </c>
      <c r="I354" s="221"/>
      <c r="J354" s="222">
        <f>ROUND(I354*H354,2)</f>
        <v>0</v>
      </c>
      <c r="K354" s="218" t="s">
        <v>135</v>
      </c>
      <c r="L354" s="223"/>
      <c r="M354" s="224" t="s">
        <v>19</v>
      </c>
      <c r="N354" s="225" t="s">
        <v>46</v>
      </c>
      <c r="O354" s="65"/>
      <c r="P354" s="183">
        <f>O354*H354</f>
        <v>0</v>
      </c>
      <c r="Q354" s="183">
        <v>1.4999999999999999E-2</v>
      </c>
      <c r="R354" s="183">
        <f>Q354*H354</f>
        <v>0.06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173</v>
      </c>
      <c r="AT354" s="185" t="s">
        <v>284</v>
      </c>
      <c r="AU354" s="185" t="s">
        <v>137</v>
      </c>
      <c r="AY354" s="18" t="s">
        <v>127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83</v>
      </c>
      <c r="BK354" s="186">
        <f>ROUND(I354*H354,2)</f>
        <v>0</v>
      </c>
      <c r="BL354" s="18" t="s">
        <v>136</v>
      </c>
      <c r="BM354" s="185" t="s">
        <v>699</v>
      </c>
    </row>
    <row r="355" spans="1:65" s="2" customFormat="1" ht="24.2" customHeight="1">
      <c r="A355" s="35"/>
      <c r="B355" s="36"/>
      <c r="C355" s="174" t="s">
        <v>700</v>
      </c>
      <c r="D355" s="174" t="s">
        <v>131</v>
      </c>
      <c r="E355" s="175" t="s">
        <v>701</v>
      </c>
      <c r="F355" s="176" t="s">
        <v>702</v>
      </c>
      <c r="G355" s="177" t="s">
        <v>151</v>
      </c>
      <c r="H355" s="178">
        <v>9</v>
      </c>
      <c r="I355" s="179"/>
      <c r="J355" s="180">
        <f>ROUND(I355*H355,2)</f>
        <v>0</v>
      </c>
      <c r="K355" s="176" t="s">
        <v>135</v>
      </c>
      <c r="L355" s="40"/>
      <c r="M355" s="181" t="s">
        <v>19</v>
      </c>
      <c r="N355" s="182" t="s">
        <v>46</v>
      </c>
      <c r="O355" s="65"/>
      <c r="P355" s="183">
        <f>O355*H355</f>
        <v>0</v>
      </c>
      <c r="Q355" s="183">
        <v>0.2156952</v>
      </c>
      <c r="R355" s="183">
        <f>Q355*H355</f>
        <v>1.9412568000000001</v>
      </c>
      <c r="S355" s="183">
        <v>0</v>
      </c>
      <c r="T355" s="18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5" t="s">
        <v>136</v>
      </c>
      <c r="AT355" s="185" t="s">
        <v>131</v>
      </c>
      <c r="AU355" s="185" t="s">
        <v>137</v>
      </c>
      <c r="AY355" s="18" t="s">
        <v>127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18" t="s">
        <v>83</v>
      </c>
      <c r="BK355" s="186">
        <f>ROUND(I355*H355,2)</f>
        <v>0</v>
      </c>
      <c r="BL355" s="18" t="s">
        <v>136</v>
      </c>
      <c r="BM355" s="185" t="s">
        <v>703</v>
      </c>
    </row>
    <row r="356" spans="1:65" s="2" customFormat="1" ht="11.25">
      <c r="A356" s="35"/>
      <c r="B356" s="36"/>
      <c r="C356" s="37"/>
      <c r="D356" s="187" t="s">
        <v>139</v>
      </c>
      <c r="E356" s="37"/>
      <c r="F356" s="188" t="s">
        <v>704</v>
      </c>
      <c r="G356" s="37"/>
      <c r="H356" s="37"/>
      <c r="I356" s="189"/>
      <c r="J356" s="37"/>
      <c r="K356" s="37"/>
      <c r="L356" s="40"/>
      <c r="M356" s="190"/>
      <c r="N356" s="191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139</v>
      </c>
      <c r="AU356" s="18" t="s">
        <v>137</v>
      </c>
    </row>
    <row r="357" spans="1:65" s="2" customFormat="1" ht="16.5" customHeight="1">
      <c r="A357" s="35"/>
      <c r="B357" s="36"/>
      <c r="C357" s="216" t="s">
        <v>705</v>
      </c>
      <c r="D357" s="216" t="s">
        <v>284</v>
      </c>
      <c r="E357" s="217" t="s">
        <v>706</v>
      </c>
      <c r="F357" s="218" t="s">
        <v>707</v>
      </c>
      <c r="G357" s="219" t="s">
        <v>151</v>
      </c>
      <c r="H357" s="220">
        <v>9</v>
      </c>
      <c r="I357" s="221"/>
      <c r="J357" s="222">
        <f>ROUND(I357*H357,2)</f>
        <v>0</v>
      </c>
      <c r="K357" s="218" t="s">
        <v>135</v>
      </c>
      <c r="L357" s="223"/>
      <c r="M357" s="224" t="s">
        <v>19</v>
      </c>
      <c r="N357" s="225" t="s">
        <v>46</v>
      </c>
      <c r="O357" s="65"/>
      <c r="P357" s="183">
        <f>O357*H357</f>
        <v>0</v>
      </c>
      <c r="Q357" s="183">
        <v>0.1</v>
      </c>
      <c r="R357" s="183">
        <f>Q357*H357</f>
        <v>0.9</v>
      </c>
      <c r="S357" s="183">
        <v>0</v>
      </c>
      <c r="T357" s="18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173</v>
      </c>
      <c r="AT357" s="185" t="s">
        <v>284</v>
      </c>
      <c r="AU357" s="185" t="s">
        <v>137</v>
      </c>
      <c r="AY357" s="18" t="s">
        <v>127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83</v>
      </c>
      <c r="BK357" s="186">
        <f>ROUND(I357*H357,2)</f>
        <v>0</v>
      </c>
      <c r="BL357" s="18" t="s">
        <v>136</v>
      </c>
      <c r="BM357" s="185" t="s">
        <v>708</v>
      </c>
    </row>
    <row r="358" spans="1:65" s="2" customFormat="1" ht="16.5" customHeight="1">
      <c r="A358" s="35"/>
      <c r="B358" s="36"/>
      <c r="C358" s="174" t="s">
        <v>709</v>
      </c>
      <c r="D358" s="174" t="s">
        <v>131</v>
      </c>
      <c r="E358" s="175" t="s">
        <v>710</v>
      </c>
      <c r="F358" s="176" t="s">
        <v>711</v>
      </c>
      <c r="G358" s="177" t="s">
        <v>134</v>
      </c>
      <c r="H358" s="178">
        <v>430</v>
      </c>
      <c r="I358" s="179"/>
      <c r="J358" s="180">
        <f>ROUND(I358*H358,2)</f>
        <v>0</v>
      </c>
      <c r="K358" s="176" t="s">
        <v>19</v>
      </c>
      <c r="L358" s="40"/>
      <c r="M358" s="181" t="s">
        <v>19</v>
      </c>
      <c r="N358" s="182" t="s">
        <v>46</v>
      </c>
      <c r="O358" s="65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85" t="s">
        <v>136</v>
      </c>
      <c r="AT358" s="185" t="s">
        <v>131</v>
      </c>
      <c r="AU358" s="185" t="s">
        <v>137</v>
      </c>
      <c r="AY358" s="18" t="s">
        <v>127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8" t="s">
        <v>83</v>
      </c>
      <c r="BK358" s="186">
        <f>ROUND(I358*H358,2)</f>
        <v>0</v>
      </c>
      <c r="BL358" s="18" t="s">
        <v>136</v>
      </c>
      <c r="BM358" s="185" t="s">
        <v>712</v>
      </c>
    </row>
    <row r="359" spans="1:65" s="13" customFormat="1" ht="11.25">
      <c r="B359" s="192"/>
      <c r="C359" s="193"/>
      <c r="D359" s="194" t="s">
        <v>147</v>
      </c>
      <c r="E359" s="195" t="s">
        <v>19</v>
      </c>
      <c r="F359" s="196" t="s">
        <v>713</v>
      </c>
      <c r="G359" s="193"/>
      <c r="H359" s="197">
        <v>430</v>
      </c>
      <c r="I359" s="198"/>
      <c r="J359" s="193"/>
      <c r="K359" s="193"/>
      <c r="L359" s="199"/>
      <c r="M359" s="200"/>
      <c r="N359" s="201"/>
      <c r="O359" s="201"/>
      <c r="P359" s="201"/>
      <c r="Q359" s="201"/>
      <c r="R359" s="201"/>
      <c r="S359" s="201"/>
      <c r="T359" s="202"/>
      <c r="AT359" s="203" t="s">
        <v>147</v>
      </c>
      <c r="AU359" s="203" t="s">
        <v>137</v>
      </c>
      <c r="AV359" s="13" t="s">
        <v>85</v>
      </c>
      <c r="AW359" s="13" t="s">
        <v>37</v>
      </c>
      <c r="AX359" s="13" t="s">
        <v>83</v>
      </c>
      <c r="AY359" s="203" t="s">
        <v>127</v>
      </c>
    </row>
    <row r="360" spans="1:65" s="2" customFormat="1" ht="33" customHeight="1">
      <c r="A360" s="35"/>
      <c r="B360" s="36"/>
      <c r="C360" s="174" t="s">
        <v>714</v>
      </c>
      <c r="D360" s="174" t="s">
        <v>131</v>
      </c>
      <c r="E360" s="175" t="s">
        <v>715</v>
      </c>
      <c r="F360" s="176" t="s">
        <v>716</v>
      </c>
      <c r="G360" s="177" t="s">
        <v>134</v>
      </c>
      <c r="H360" s="178">
        <v>430</v>
      </c>
      <c r="I360" s="179"/>
      <c r="J360" s="180">
        <f>ROUND(I360*H360,2)</f>
        <v>0</v>
      </c>
      <c r="K360" s="176" t="s">
        <v>135</v>
      </c>
      <c r="L360" s="40"/>
      <c r="M360" s="181" t="s">
        <v>19</v>
      </c>
      <c r="N360" s="182" t="s">
        <v>46</v>
      </c>
      <c r="O360" s="65"/>
      <c r="P360" s="183">
        <f>O360*H360</f>
        <v>0</v>
      </c>
      <c r="Q360" s="183">
        <v>6.0506299999999998E-4</v>
      </c>
      <c r="R360" s="183">
        <f>Q360*H360</f>
        <v>0.26017709</v>
      </c>
      <c r="S360" s="183">
        <v>0</v>
      </c>
      <c r="T360" s="18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5" t="s">
        <v>136</v>
      </c>
      <c r="AT360" s="185" t="s">
        <v>131</v>
      </c>
      <c r="AU360" s="185" t="s">
        <v>137</v>
      </c>
      <c r="AY360" s="18" t="s">
        <v>127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8" t="s">
        <v>83</v>
      </c>
      <c r="BK360" s="186">
        <f>ROUND(I360*H360,2)</f>
        <v>0</v>
      </c>
      <c r="BL360" s="18" t="s">
        <v>136</v>
      </c>
      <c r="BM360" s="185" t="s">
        <v>717</v>
      </c>
    </row>
    <row r="361" spans="1:65" s="2" customFormat="1" ht="11.25">
      <c r="A361" s="35"/>
      <c r="B361" s="36"/>
      <c r="C361" s="37"/>
      <c r="D361" s="187" t="s">
        <v>139</v>
      </c>
      <c r="E361" s="37"/>
      <c r="F361" s="188" t="s">
        <v>718</v>
      </c>
      <c r="G361" s="37"/>
      <c r="H361" s="37"/>
      <c r="I361" s="189"/>
      <c r="J361" s="37"/>
      <c r="K361" s="37"/>
      <c r="L361" s="40"/>
      <c r="M361" s="190"/>
      <c r="N361" s="191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139</v>
      </c>
      <c r="AU361" s="18" t="s">
        <v>137</v>
      </c>
    </row>
    <row r="362" spans="1:65" s="2" customFormat="1" ht="24.2" customHeight="1">
      <c r="A362" s="35"/>
      <c r="B362" s="36"/>
      <c r="C362" s="174" t="s">
        <v>719</v>
      </c>
      <c r="D362" s="174" t="s">
        <v>131</v>
      </c>
      <c r="E362" s="175" t="s">
        <v>720</v>
      </c>
      <c r="F362" s="176" t="s">
        <v>721</v>
      </c>
      <c r="G362" s="177" t="s">
        <v>134</v>
      </c>
      <c r="H362" s="178">
        <v>35</v>
      </c>
      <c r="I362" s="179"/>
      <c r="J362" s="180">
        <f>ROUND(I362*H362,2)</f>
        <v>0</v>
      </c>
      <c r="K362" s="176" t="s">
        <v>135</v>
      </c>
      <c r="L362" s="40"/>
      <c r="M362" s="181" t="s">
        <v>19</v>
      </c>
      <c r="N362" s="182" t="s">
        <v>46</v>
      </c>
      <c r="O362" s="65"/>
      <c r="P362" s="183">
        <f>O362*H362</f>
        <v>0</v>
      </c>
      <c r="Q362" s="183">
        <v>0.16370599999999999</v>
      </c>
      <c r="R362" s="183">
        <f>Q362*H362</f>
        <v>5.7297099999999999</v>
      </c>
      <c r="S362" s="183">
        <v>0</v>
      </c>
      <c r="T362" s="18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85" t="s">
        <v>136</v>
      </c>
      <c r="AT362" s="185" t="s">
        <v>131</v>
      </c>
      <c r="AU362" s="185" t="s">
        <v>137</v>
      </c>
      <c r="AY362" s="18" t="s">
        <v>127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8" t="s">
        <v>83</v>
      </c>
      <c r="BK362" s="186">
        <f>ROUND(I362*H362,2)</f>
        <v>0</v>
      </c>
      <c r="BL362" s="18" t="s">
        <v>136</v>
      </c>
      <c r="BM362" s="185" t="s">
        <v>722</v>
      </c>
    </row>
    <row r="363" spans="1:65" s="2" customFormat="1" ht="11.25">
      <c r="A363" s="35"/>
      <c r="B363" s="36"/>
      <c r="C363" s="37"/>
      <c r="D363" s="187" t="s">
        <v>139</v>
      </c>
      <c r="E363" s="37"/>
      <c r="F363" s="188" t="s">
        <v>723</v>
      </c>
      <c r="G363" s="37"/>
      <c r="H363" s="37"/>
      <c r="I363" s="189"/>
      <c r="J363" s="37"/>
      <c r="K363" s="37"/>
      <c r="L363" s="40"/>
      <c r="M363" s="190"/>
      <c r="N363" s="191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139</v>
      </c>
      <c r="AU363" s="18" t="s">
        <v>137</v>
      </c>
    </row>
    <row r="364" spans="1:65" s="13" customFormat="1" ht="11.25">
      <c r="B364" s="192"/>
      <c r="C364" s="193"/>
      <c r="D364" s="194" t="s">
        <v>147</v>
      </c>
      <c r="E364" s="195" t="s">
        <v>19</v>
      </c>
      <c r="F364" s="196" t="s">
        <v>724</v>
      </c>
      <c r="G364" s="193"/>
      <c r="H364" s="197">
        <v>35</v>
      </c>
      <c r="I364" s="198"/>
      <c r="J364" s="193"/>
      <c r="K364" s="193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147</v>
      </c>
      <c r="AU364" s="203" t="s">
        <v>137</v>
      </c>
      <c r="AV364" s="13" t="s">
        <v>85</v>
      </c>
      <c r="AW364" s="13" t="s">
        <v>37</v>
      </c>
      <c r="AX364" s="13" t="s">
        <v>83</v>
      </c>
      <c r="AY364" s="203" t="s">
        <v>127</v>
      </c>
    </row>
    <row r="365" spans="1:65" s="2" customFormat="1" ht="16.5" customHeight="1">
      <c r="A365" s="35"/>
      <c r="B365" s="36"/>
      <c r="C365" s="216" t="s">
        <v>725</v>
      </c>
      <c r="D365" s="216" t="s">
        <v>284</v>
      </c>
      <c r="E365" s="217" t="s">
        <v>726</v>
      </c>
      <c r="F365" s="218" t="s">
        <v>727</v>
      </c>
      <c r="G365" s="219" t="s">
        <v>134</v>
      </c>
      <c r="H365" s="220">
        <v>35</v>
      </c>
      <c r="I365" s="221"/>
      <c r="J365" s="222">
        <f>ROUND(I365*H365,2)</f>
        <v>0</v>
      </c>
      <c r="K365" s="218" t="s">
        <v>19</v>
      </c>
      <c r="L365" s="223"/>
      <c r="M365" s="224" t="s">
        <v>19</v>
      </c>
      <c r="N365" s="225" t="s">
        <v>46</v>
      </c>
      <c r="O365" s="65"/>
      <c r="P365" s="183">
        <f>O365*H365</f>
        <v>0</v>
      </c>
      <c r="Q365" s="183">
        <v>0.13400000000000001</v>
      </c>
      <c r="R365" s="183">
        <f>Q365*H365</f>
        <v>4.6900000000000004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173</v>
      </c>
      <c r="AT365" s="185" t="s">
        <v>284</v>
      </c>
      <c r="AU365" s="185" t="s">
        <v>137</v>
      </c>
      <c r="AY365" s="18" t="s">
        <v>127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83</v>
      </c>
      <c r="BK365" s="186">
        <f>ROUND(I365*H365,2)</f>
        <v>0</v>
      </c>
      <c r="BL365" s="18" t="s">
        <v>136</v>
      </c>
      <c r="BM365" s="185" t="s">
        <v>728</v>
      </c>
    </row>
    <row r="366" spans="1:65" s="2" customFormat="1" ht="16.5" customHeight="1">
      <c r="A366" s="35"/>
      <c r="B366" s="36"/>
      <c r="C366" s="174" t="s">
        <v>729</v>
      </c>
      <c r="D366" s="174" t="s">
        <v>131</v>
      </c>
      <c r="E366" s="175" t="s">
        <v>730</v>
      </c>
      <c r="F366" s="176" t="s">
        <v>731</v>
      </c>
      <c r="G366" s="177" t="s">
        <v>218</v>
      </c>
      <c r="H366" s="178">
        <v>7.3579999999999997</v>
      </c>
      <c r="I366" s="179"/>
      <c r="J366" s="180">
        <f>ROUND(I366*H366,2)</f>
        <v>0</v>
      </c>
      <c r="K366" s="176" t="s">
        <v>135</v>
      </c>
      <c r="L366" s="40"/>
      <c r="M366" s="181" t="s">
        <v>19</v>
      </c>
      <c r="N366" s="182" t="s">
        <v>46</v>
      </c>
      <c r="O366" s="65"/>
      <c r="P366" s="183">
        <f>O366*H366</f>
        <v>0</v>
      </c>
      <c r="Q366" s="183">
        <v>2.5018722040000001</v>
      </c>
      <c r="R366" s="183">
        <f>Q366*H366</f>
        <v>18.408775677032001</v>
      </c>
      <c r="S366" s="183">
        <v>0</v>
      </c>
      <c r="T366" s="18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5" t="s">
        <v>136</v>
      </c>
      <c r="AT366" s="185" t="s">
        <v>131</v>
      </c>
      <c r="AU366" s="185" t="s">
        <v>137</v>
      </c>
      <c r="AY366" s="18" t="s">
        <v>127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8" t="s">
        <v>83</v>
      </c>
      <c r="BK366" s="186">
        <f>ROUND(I366*H366,2)</f>
        <v>0</v>
      </c>
      <c r="BL366" s="18" t="s">
        <v>136</v>
      </c>
      <c r="BM366" s="185" t="s">
        <v>732</v>
      </c>
    </row>
    <row r="367" spans="1:65" s="2" customFormat="1" ht="11.25">
      <c r="A367" s="35"/>
      <c r="B367" s="36"/>
      <c r="C367" s="37"/>
      <c r="D367" s="187" t="s">
        <v>139</v>
      </c>
      <c r="E367" s="37"/>
      <c r="F367" s="188" t="s">
        <v>733</v>
      </c>
      <c r="G367" s="37"/>
      <c r="H367" s="37"/>
      <c r="I367" s="189"/>
      <c r="J367" s="37"/>
      <c r="K367" s="37"/>
      <c r="L367" s="40"/>
      <c r="M367" s="190"/>
      <c r="N367" s="191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139</v>
      </c>
      <c r="AU367" s="18" t="s">
        <v>137</v>
      </c>
    </row>
    <row r="368" spans="1:65" s="2" customFormat="1" ht="19.5">
      <c r="A368" s="35"/>
      <c r="B368" s="36"/>
      <c r="C368" s="37"/>
      <c r="D368" s="194" t="s">
        <v>227</v>
      </c>
      <c r="E368" s="37"/>
      <c r="F368" s="204" t="s">
        <v>734</v>
      </c>
      <c r="G368" s="37"/>
      <c r="H368" s="37"/>
      <c r="I368" s="189"/>
      <c r="J368" s="37"/>
      <c r="K368" s="37"/>
      <c r="L368" s="40"/>
      <c r="M368" s="190"/>
      <c r="N368" s="191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227</v>
      </c>
      <c r="AU368" s="18" t="s">
        <v>137</v>
      </c>
    </row>
    <row r="369" spans="1:65" s="13" customFormat="1" ht="11.25">
      <c r="B369" s="192"/>
      <c r="C369" s="193"/>
      <c r="D369" s="194" t="s">
        <v>147</v>
      </c>
      <c r="E369" s="195" t="s">
        <v>19</v>
      </c>
      <c r="F369" s="196" t="s">
        <v>735</v>
      </c>
      <c r="G369" s="193"/>
      <c r="H369" s="197">
        <v>0.63800000000000001</v>
      </c>
      <c r="I369" s="198"/>
      <c r="J369" s="193"/>
      <c r="K369" s="193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147</v>
      </c>
      <c r="AU369" s="203" t="s">
        <v>137</v>
      </c>
      <c r="AV369" s="13" t="s">
        <v>85</v>
      </c>
      <c r="AW369" s="13" t="s">
        <v>37</v>
      </c>
      <c r="AX369" s="13" t="s">
        <v>75</v>
      </c>
      <c r="AY369" s="203" t="s">
        <v>127</v>
      </c>
    </row>
    <row r="370" spans="1:65" s="13" customFormat="1" ht="11.25">
      <c r="B370" s="192"/>
      <c r="C370" s="193"/>
      <c r="D370" s="194" t="s">
        <v>147</v>
      </c>
      <c r="E370" s="195" t="s">
        <v>19</v>
      </c>
      <c r="F370" s="196" t="s">
        <v>736</v>
      </c>
      <c r="G370" s="193"/>
      <c r="H370" s="197">
        <v>6.72</v>
      </c>
      <c r="I370" s="198"/>
      <c r="J370" s="193"/>
      <c r="K370" s="193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147</v>
      </c>
      <c r="AU370" s="203" t="s">
        <v>137</v>
      </c>
      <c r="AV370" s="13" t="s">
        <v>85</v>
      </c>
      <c r="AW370" s="13" t="s">
        <v>37</v>
      </c>
      <c r="AX370" s="13" t="s">
        <v>75</v>
      </c>
      <c r="AY370" s="203" t="s">
        <v>127</v>
      </c>
    </row>
    <row r="371" spans="1:65" s="14" customFormat="1" ht="11.25">
      <c r="B371" s="205"/>
      <c r="C371" s="206"/>
      <c r="D371" s="194" t="s">
        <v>147</v>
      </c>
      <c r="E371" s="207" t="s">
        <v>19</v>
      </c>
      <c r="F371" s="208" t="s">
        <v>266</v>
      </c>
      <c r="G371" s="206"/>
      <c r="H371" s="209">
        <v>7.3579999999999997</v>
      </c>
      <c r="I371" s="210"/>
      <c r="J371" s="206"/>
      <c r="K371" s="206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147</v>
      </c>
      <c r="AU371" s="215" t="s">
        <v>137</v>
      </c>
      <c r="AV371" s="14" t="s">
        <v>136</v>
      </c>
      <c r="AW371" s="14" t="s">
        <v>37</v>
      </c>
      <c r="AX371" s="14" t="s">
        <v>83</v>
      </c>
      <c r="AY371" s="215" t="s">
        <v>127</v>
      </c>
    </row>
    <row r="372" spans="1:65" s="2" customFormat="1" ht="16.5" customHeight="1">
      <c r="A372" s="35"/>
      <c r="B372" s="36"/>
      <c r="C372" s="174" t="s">
        <v>737</v>
      </c>
      <c r="D372" s="174" t="s">
        <v>131</v>
      </c>
      <c r="E372" s="175" t="s">
        <v>738</v>
      </c>
      <c r="F372" s="176" t="s">
        <v>739</v>
      </c>
      <c r="G372" s="177" t="s">
        <v>218</v>
      </c>
      <c r="H372" s="178">
        <v>1.5149999999999999</v>
      </c>
      <c r="I372" s="179"/>
      <c r="J372" s="180">
        <f>ROUND(I372*H372,2)</f>
        <v>0</v>
      </c>
      <c r="K372" s="176" t="s">
        <v>135</v>
      </c>
      <c r="L372" s="40"/>
      <c r="M372" s="181" t="s">
        <v>19</v>
      </c>
      <c r="N372" s="182" t="s">
        <v>46</v>
      </c>
      <c r="O372" s="65"/>
      <c r="P372" s="183">
        <f>O372*H372</f>
        <v>0</v>
      </c>
      <c r="Q372" s="183">
        <v>2.3010222040000001</v>
      </c>
      <c r="R372" s="183">
        <f>Q372*H372</f>
        <v>3.4860486390599998</v>
      </c>
      <c r="S372" s="183">
        <v>0</v>
      </c>
      <c r="T372" s="18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5" t="s">
        <v>136</v>
      </c>
      <c r="AT372" s="185" t="s">
        <v>131</v>
      </c>
      <c r="AU372" s="185" t="s">
        <v>137</v>
      </c>
      <c r="AY372" s="18" t="s">
        <v>127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8" t="s">
        <v>83</v>
      </c>
      <c r="BK372" s="186">
        <f>ROUND(I372*H372,2)</f>
        <v>0</v>
      </c>
      <c r="BL372" s="18" t="s">
        <v>136</v>
      </c>
      <c r="BM372" s="185" t="s">
        <v>740</v>
      </c>
    </row>
    <row r="373" spans="1:65" s="2" customFormat="1" ht="11.25">
      <c r="A373" s="35"/>
      <c r="B373" s="36"/>
      <c r="C373" s="37"/>
      <c r="D373" s="187" t="s">
        <v>139</v>
      </c>
      <c r="E373" s="37"/>
      <c r="F373" s="188" t="s">
        <v>741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139</v>
      </c>
      <c r="AU373" s="18" t="s">
        <v>137</v>
      </c>
    </row>
    <row r="374" spans="1:65" s="2" customFormat="1" ht="19.5">
      <c r="A374" s="35"/>
      <c r="B374" s="36"/>
      <c r="C374" s="37"/>
      <c r="D374" s="194" t="s">
        <v>227</v>
      </c>
      <c r="E374" s="37"/>
      <c r="F374" s="204" t="s">
        <v>742</v>
      </c>
      <c r="G374" s="37"/>
      <c r="H374" s="37"/>
      <c r="I374" s="189"/>
      <c r="J374" s="37"/>
      <c r="K374" s="37"/>
      <c r="L374" s="40"/>
      <c r="M374" s="190"/>
      <c r="N374" s="191"/>
      <c r="O374" s="65"/>
      <c r="P374" s="65"/>
      <c r="Q374" s="65"/>
      <c r="R374" s="65"/>
      <c r="S374" s="65"/>
      <c r="T374" s="66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227</v>
      </c>
      <c r="AU374" s="18" t="s">
        <v>137</v>
      </c>
    </row>
    <row r="375" spans="1:65" s="13" customFormat="1" ht="11.25">
      <c r="B375" s="192"/>
      <c r="C375" s="193"/>
      <c r="D375" s="194" t="s">
        <v>147</v>
      </c>
      <c r="E375" s="195" t="s">
        <v>19</v>
      </c>
      <c r="F375" s="196" t="s">
        <v>743</v>
      </c>
      <c r="G375" s="193"/>
      <c r="H375" s="197">
        <v>0.76500000000000001</v>
      </c>
      <c r="I375" s="198"/>
      <c r="J375" s="193"/>
      <c r="K375" s="193"/>
      <c r="L375" s="199"/>
      <c r="M375" s="200"/>
      <c r="N375" s="201"/>
      <c r="O375" s="201"/>
      <c r="P375" s="201"/>
      <c r="Q375" s="201"/>
      <c r="R375" s="201"/>
      <c r="S375" s="201"/>
      <c r="T375" s="202"/>
      <c r="AT375" s="203" t="s">
        <v>147</v>
      </c>
      <c r="AU375" s="203" t="s">
        <v>137</v>
      </c>
      <c r="AV375" s="13" t="s">
        <v>85</v>
      </c>
      <c r="AW375" s="13" t="s">
        <v>37</v>
      </c>
      <c r="AX375" s="13" t="s">
        <v>75</v>
      </c>
      <c r="AY375" s="203" t="s">
        <v>127</v>
      </c>
    </row>
    <row r="376" spans="1:65" s="13" customFormat="1" ht="11.25">
      <c r="B376" s="192"/>
      <c r="C376" s="193"/>
      <c r="D376" s="194" t="s">
        <v>147</v>
      </c>
      <c r="E376" s="195" t="s">
        <v>19</v>
      </c>
      <c r="F376" s="196" t="s">
        <v>744</v>
      </c>
      <c r="G376" s="193"/>
      <c r="H376" s="197">
        <v>0.75</v>
      </c>
      <c r="I376" s="198"/>
      <c r="J376" s="193"/>
      <c r="K376" s="193"/>
      <c r="L376" s="199"/>
      <c r="M376" s="200"/>
      <c r="N376" s="201"/>
      <c r="O376" s="201"/>
      <c r="P376" s="201"/>
      <c r="Q376" s="201"/>
      <c r="R376" s="201"/>
      <c r="S376" s="201"/>
      <c r="T376" s="202"/>
      <c r="AT376" s="203" t="s">
        <v>147</v>
      </c>
      <c r="AU376" s="203" t="s">
        <v>137</v>
      </c>
      <c r="AV376" s="13" t="s">
        <v>85</v>
      </c>
      <c r="AW376" s="13" t="s">
        <v>37</v>
      </c>
      <c r="AX376" s="13" t="s">
        <v>75</v>
      </c>
      <c r="AY376" s="203" t="s">
        <v>127</v>
      </c>
    </row>
    <row r="377" spans="1:65" s="14" customFormat="1" ht="11.25">
      <c r="B377" s="205"/>
      <c r="C377" s="206"/>
      <c r="D377" s="194" t="s">
        <v>147</v>
      </c>
      <c r="E377" s="207" t="s">
        <v>19</v>
      </c>
      <c r="F377" s="208" t="s">
        <v>266</v>
      </c>
      <c r="G377" s="206"/>
      <c r="H377" s="209">
        <v>1.5149999999999999</v>
      </c>
      <c r="I377" s="210"/>
      <c r="J377" s="206"/>
      <c r="K377" s="206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147</v>
      </c>
      <c r="AU377" s="215" t="s">
        <v>137</v>
      </c>
      <c r="AV377" s="14" t="s">
        <v>136</v>
      </c>
      <c r="AW377" s="14" t="s">
        <v>37</v>
      </c>
      <c r="AX377" s="14" t="s">
        <v>83</v>
      </c>
      <c r="AY377" s="215" t="s">
        <v>127</v>
      </c>
    </row>
    <row r="378" spans="1:65" s="2" customFormat="1" ht="16.5" customHeight="1">
      <c r="A378" s="35"/>
      <c r="B378" s="36"/>
      <c r="C378" s="174" t="s">
        <v>745</v>
      </c>
      <c r="D378" s="174" t="s">
        <v>131</v>
      </c>
      <c r="E378" s="175" t="s">
        <v>746</v>
      </c>
      <c r="F378" s="176" t="s">
        <v>747</v>
      </c>
      <c r="G378" s="177" t="s">
        <v>134</v>
      </c>
      <c r="H378" s="178">
        <v>10</v>
      </c>
      <c r="I378" s="179"/>
      <c r="J378" s="180">
        <f>ROUND(I378*H378,2)</f>
        <v>0</v>
      </c>
      <c r="K378" s="176" t="s">
        <v>135</v>
      </c>
      <c r="L378" s="40"/>
      <c r="M378" s="181" t="s">
        <v>19</v>
      </c>
      <c r="N378" s="182" t="s">
        <v>46</v>
      </c>
      <c r="O378" s="65"/>
      <c r="P378" s="183">
        <f>O378*H378</f>
        <v>0</v>
      </c>
      <c r="Q378" s="183">
        <v>0.88534690000000005</v>
      </c>
      <c r="R378" s="183">
        <f>Q378*H378</f>
        <v>8.8534690000000005</v>
      </c>
      <c r="S378" s="183">
        <v>0</v>
      </c>
      <c r="T378" s="18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5" t="s">
        <v>136</v>
      </c>
      <c r="AT378" s="185" t="s">
        <v>131</v>
      </c>
      <c r="AU378" s="185" t="s">
        <v>137</v>
      </c>
      <c r="AY378" s="18" t="s">
        <v>127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8" t="s">
        <v>83</v>
      </c>
      <c r="BK378" s="186">
        <f>ROUND(I378*H378,2)</f>
        <v>0</v>
      </c>
      <c r="BL378" s="18" t="s">
        <v>136</v>
      </c>
      <c r="BM378" s="185" t="s">
        <v>748</v>
      </c>
    </row>
    <row r="379" spans="1:65" s="2" customFormat="1" ht="11.25">
      <c r="A379" s="35"/>
      <c r="B379" s="36"/>
      <c r="C379" s="37"/>
      <c r="D379" s="187" t="s">
        <v>139</v>
      </c>
      <c r="E379" s="37"/>
      <c r="F379" s="188" t="s">
        <v>749</v>
      </c>
      <c r="G379" s="37"/>
      <c r="H379" s="37"/>
      <c r="I379" s="189"/>
      <c r="J379" s="37"/>
      <c r="K379" s="37"/>
      <c r="L379" s="40"/>
      <c r="M379" s="190"/>
      <c r="N379" s="191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139</v>
      </c>
      <c r="AU379" s="18" t="s">
        <v>137</v>
      </c>
    </row>
    <row r="380" spans="1:65" s="2" customFormat="1" ht="16.5" customHeight="1">
      <c r="A380" s="35"/>
      <c r="B380" s="36"/>
      <c r="C380" s="216" t="s">
        <v>750</v>
      </c>
      <c r="D380" s="216" t="s">
        <v>284</v>
      </c>
      <c r="E380" s="217" t="s">
        <v>751</v>
      </c>
      <c r="F380" s="218" t="s">
        <v>752</v>
      </c>
      <c r="G380" s="219" t="s">
        <v>134</v>
      </c>
      <c r="H380" s="220">
        <v>10</v>
      </c>
      <c r="I380" s="221"/>
      <c r="J380" s="222">
        <f>ROUND(I380*H380,2)</f>
        <v>0</v>
      </c>
      <c r="K380" s="218" t="s">
        <v>135</v>
      </c>
      <c r="L380" s="223"/>
      <c r="M380" s="224" t="s">
        <v>19</v>
      </c>
      <c r="N380" s="225" t="s">
        <v>46</v>
      </c>
      <c r="O380" s="65"/>
      <c r="P380" s="183">
        <f>O380*H380</f>
        <v>0</v>
      </c>
      <c r="Q380" s="183">
        <v>0.6</v>
      </c>
      <c r="R380" s="183">
        <f>Q380*H380</f>
        <v>6</v>
      </c>
      <c r="S380" s="183">
        <v>0</v>
      </c>
      <c r="T380" s="18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85" t="s">
        <v>173</v>
      </c>
      <c r="AT380" s="185" t="s">
        <v>284</v>
      </c>
      <c r="AU380" s="185" t="s">
        <v>137</v>
      </c>
      <c r="AY380" s="18" t="s">
        <v>127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8" t="s">
        <v>83</v>
      </c>
      <c r="BK380" s="186">
        <f>ROUND(I380*H380,2)</f>
        <v>0</v>
      </c>
      <c r="BL380" s="18" t="s">
        <v>136</v>
      </c>
      <c r="BM380" s="185" t="s">
        <v>753</v>
      </c>
    </row>
    <row r="381" spans="1:65" s="2" customFormat="1" ht="24.2" customHeight="1">
      <c r="A381" s="35"/>
      <c r="B381" s="36"/>
      <c r="C381" s="174" t="s">
        <v>754</v>
      </c>
      <c r="D381" s="174" t="s">
        <v>131</v>
      </c>
      <c r="E381" s="175" t="s">
        <v>755</v>
      </c>
      <c r="F381" s="176" t="s">
        <v>756</v>
      </c>
      <c r="G381" s="177" t="s">
        <v>151</v>
      </c>
      <c r="H381" s="178">
        <v>2</v>
      </c>
      <c r="I381" s="179"/>
      <c r="J381" s="180">
        <f>ROUND(I381*H381,2)</f>
        <v>0</v>
      </c>
      <c r="K381" s="176" t="s">
        <v>135</v>
      </c>
      <c r="L381" s="40"/>
      <c r="M381" s="181" t="s">
        <v>19</v>
      </c>
      <c r="N381" s="182" t="s">
        <v>46</v>
      </c>
      <c r="O381" s="65"/>
      <c r="P381" s="183">
        <f>O381*H381</f>
        <v>0</v>
      </c>
      <c r="Q381" s="183">
        <v>15.308988039000001</v>
      </c>
      <c r="R381" s="183">
        <f>Q381*H381</f>
        <v>30.617976078000002</v>
      </c>
      <c r="S381" s="183">
        <v>0</v>
      </c>
      <c r="T381" s="18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5" t="s">
        <v>136</v>
      </c>
      <c r="AT381" s="185" t="s">
        <v>131</v>
      </c>
      <c r="AU381" s="185" t="s">
        <v>137</v>
      </c>
      <c r="AY381" s="18" t="s">
        <v>127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8" t="s">
        <v>83</v>
      </c>
      <c r="BK381" s="186">
        <f>ROUND(I381*H381,2)</f>
        <v>0</v>
      </c>
      <c r="BL381" s="18" t="s">
        <v>136</v>
      </c>
      <c r="BM381" s="185" t="s">
        <v>757</v>
      </c>
    </row>
    <row r="382" spans="1:65" s="2" customFormat="1" ht="11.25">
      <c r="A382" s="35"/>
      <c r="B382" s="36"/>
      <c r="C382" s="37"/>
      <c r="D382" s="187" t="s">
        <v>139</v>
      </c>
      <c r="E382" s="37"/>
      <c r="F382" s="188" t="s">
        <v>758</v>
      </c>
      <c r="G382" s="37"/>
      <c r="H382" s="37"/>
      <c r="I382" s="189"/>
      <c r="J382" s="37"/>
      <c r="K382" s="37"/>
      <c r="L382" s="40"/>
      <c r="M382" s="190"/>
      <c r="N382" s="191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139</v>
      </c>
      <c r="AU382" s="18" t="s">
        <v>137</v>
      </c>
    </row>
    <row r="383" spans="1:65" s="2" customFormat="1" ht="21.75" customHeight="1">
      <c r="A383" s="35"/>
      <c r="B383" s="36"/>
      <c r="C383" s="174" t="s">
        <v>759</v>
      </c>
      <c r="D383" s="174" t="s">
        <v>131</v>
      </c>
      <c r="E383" s="175" t="s">
        <v>760</v>
      </c>
      <c r="F383" s="176" t="s">
        <v>761</v>
      </c>
      <c r="G383" s="177" t="s">
        <v>186</v>
      </c>
      <c r="H383" s="178">
        <v>0.15</v>
      </c>
      <c r="I383" s="179"/>
      <c r="J383" s="180">
        <f>ROUND(I383*H383,2)</f>
        <v>0</v>
      </c>
      <c r="K383" s="176" t="s">
        <v>135</v>
      </c>
      <c r="L383" s="40"/>
      <c r="M383" s="181" t="s">
        <v>19</v>
      </c>
      <c r="N383" s="182" t="s">
        <v>46</v>
      </c>
      <c r="O383" s="65"/>
      <c r="P383" s="183">
        <f>O383*H383</f>
        <v>0</v>
      </c>
      <c r="Q383" s="183">
        <v>1.04575178</v>
      </c>
      <c r="R383" s="183">
        <f>Q383*H383</f>
        <v>0.15686276699999999</v>
      </c>
      <c r="S383" s="183">
        <v>0</v>
      </c>
      <c r="T383" s="184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85" t="s">
        <v>136</v>
      </c>
      <c r="AT383" s="185" t="s">
        <v>131</v>
      </c>
      <c r="AU383" s="185" t="s">
        <v>137</v>
      </c>
      <c r="AY383" s="18" t="s">
        <v>127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18" t="s">
        <v>83</v>
      </c>
      <c r="BK383" s="186">
        <f>ROUND(I383*H383,2)</f>
        <v>0</v>
      </c>
      <c r="BL383" s="18" t="s">
        <v>136</v>
      </c>
      <c r="BM383" s="185" t="s">
        <v>762</v>
      </c>
    </row>
    <row r="384" spans="1:65" s="2" customFormat="1" ht="11.25">
      <c r="A384" s="35"/>
      <c r="B384" s="36"/>
      <c r="C384" s="37"/>
      <c r="D384" s="187" t="s">
        <v>139</v>
      </c>
      <c r="E384" s="37"/>
      <c r="F384" s="188" t="s">
        <v>763</v>
      </c>
      <c r="G384" s="37"/>
      <c r="H384" s="37"/>
      <c r="I384" s="189"/>
      <c r="J384" s="37"/>
      <c r="K384" s="37"/>
      <c r="L384" s="40"/>
      <c r="M384" s="190"/>
      <c r="N384" s="191"/>
      <c r="O384" s="65"/>
      <c r="P384" s="65"/>
      <c r="Q384" s="65"/>
      <c r="R384" s="65"/>
      <c r="S384" s="65"/>
      <c r="T384" s="66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139</v>
      </c>
      <c r="AU384" s="18" t="s">
        <v>137</v>
      </c>
    </row>
    <row r="385" spans="1:65" s="2" customFormat="1" ht="16.5" customHeight="1">
      <c r="A385" s="35"/>
      <c r="B385" s="36"/>
      <c r="C385" s="174" t="s">
        <v>764</v>
      </c>
      <c r="D385" s="174" t="s">
        <v>131</v>
      </c>
      <c r="E385" s="175" t="s">
        <v>765</v>
      </c>
      <c r="F385" s="176" t="s">
        <v>766</v>
      </c>
      <c r="G385" s="177" t="s">
        <v>151</v>
      </c>
      <c r="H385" s="178">
        <v>1</v>
      </c>
      <c r="I385" s="179"/>
      <c r="J385" s="180">
        <f>ROUND(I385*H385,2)</f>
        <v>0</v>
      </c>
      <c r="K385" s="176" t="s">
        <v>19</v>
      </c>
      <c r="L385" s="40"/>
      <c r="M385" s="181" t="s">
        <v>19</v>
      </c>
      <c r="N385" s="182" t="s">
        <v>46</v>
      </c>
      <c r="O385" s="65"/>
      <c r="P385" s="183">
        <f>O385*H385</f>
        <v>0</v>
      </c>
      <c r="Q385" s="183">
        <v>0</v>
      </c>
      <c r="R385" s="183">
        <f>Q385*H385</f>
        <v>0</v>
      </c>
      <c r="S385" s="183">
        <v>0</v>
      </c>
      <c r="T385" s="18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5" t="s">
        <v>136</v>
      </c>
      <c r="AT385" s="185" t="s">
        <v>131</v>
      </c>
      <c r="AU385" s="185" t="s">
        <v>137</v>
      </c>
      <c r="AY385" s="18" t="s">
        <v>127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8" t="s">
        <v>83</v>
      </c>
      <c r="BK385" s="186">
        <f>ROUND(I385*H385,2)</f>
        <v>0</v>
      </c>
      <c r="BL385" s="18" t="s">
        <v>136</v>
      </c>
      <c r="BM385" s="185" t="s">
        <v>767</v>
      </c>
    </row>
    <row r="386" spans="1:65" s="2" customFormat="1" ht="16.5" customHeight="1">
      <c r="A386" s="35"/>
      <c r="B386" s="36"/>
      <c r="C386" s="174" t="s">
        <v>768</v>
      </c>
      <c r="D386" s="174" t="s">
        <v>131</v>
      </c>
      <c r="E386" s="175" t="s">
        <v>769</v>
      </c>
      <c r="F386" s="176" t="s">
        <v>770</v>
      </c>
      <c r="G386" s="177" t="s">
        <v>218</v>
      </c>
      <c r="H386" s="178">
        <v>4.5</v>
      </c>
      <c r="I386" s="179"/>
      <c r="J386" s="180">
        <f>ROUND(I386*H386,2)</f>
        <v>0</v>
      </c>
      <c r="K386" s="176" t="s">
        <v>135</v>
      </c>
      <c r="L386" s="40"/>
      <c r="M386" s="181" t="s">
        <v>19</v>
      </c>
      <c r="N386" s="182" t="s">
        <v>46</v>
      </c>
      <c r="O386" s="65"/>
      <c r="P386" s="183">
        <f>O386*H386</f>
        <v>0</v>
      </c>
      <c r="Q386" s="183">
        <v>2.5122534999999999</v>
      </c>
      <c r="R386" s="183">
        <f>Q386*H386</f>
        <v>11.30514075</v>
      </c>
      <c r="S386" s="183">
        <v>0</v>
      </c>
      <c r="T386" s="18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5" t="s">
        <v>136</v>
      </c>
      <c r="AT386" s="185" t="s">
        <v>131</v>
      </c>
      <c r="AU386" s="185" t="s">
        <v>137</v>
      </c>
      <c r="AY386" s="18" t="s">
        <v>127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8" t="s">
        <v>83</v>
      </c>
      <c r="BK386" s="186">
        <f>ROUND(I386*H386,2)</f>
        <v>0</v>
      </c>
      <c r="BL386" s="18" t="s">
        <v>136</v>
      </c>
      <c r="BM386" s="185" t="s">
        <v>771</v>
      </c>
    </row>
    <row r="387" spans="1:65" s="2" customFormat="1" ht="11.25">
      <c r="A387" s="35"/>
      <c r="B387" s="36"/>
      <c r="C387" s="37"/>
      <c r="D387" s="187" t="s">
        <v>139</v>
      </c>
      <c r="E387" s="37"/>
      <c r="F387" s="188" t="s">
        <v>772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139</v>
      </c>
      <c r="AU387" s="18" t="s">
        <v>137</v>
      </c>
    </row>
    <row r="388" spans="1:65" s="2" customFormat="1" ht="19.5">
      <c r="A388" s="35"/>
      <c r="B388" s="36"/>
      <c r="C388" s="37"/>
      <c r="D388" s="194" t="s">
        <v>227</v>
      </c>
      <c r="E388" s="37"/>
      <c r="F388" s="204" t="s">
        <v>773</v>
      </c>
      <c r="G388" s="37"/>
      <c r="H388" s="37"/>
      <c r="I388" s="189"/>
      <c r="J388" s="37"/>
      <c r="K388" s="37"/>
      <c r="L388" s="40"/>
      <c r="M388" s="190"/>
      <c r="N388" s="191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227</v>
      </c>
      <c r="AU388" s="18" t="s">
        <v>137</v>
      </c>
    </row>
    <row r="389" spans="1:65" s="13" customFormat="1" ht="11.25">
      <c r="B389" s="192"/>
      <c r="C389" s="193"/>
      <c r="D389" s="194" t="s">
        <v>147</v>
      </c>
      <c r="E389" s="195" t="s">
        <v>19</v>
      </c>
      <c r="F389" s="196" t="s">
        <v>774</v>
      </c>
      <c r="G389" s="193"/>
      <c r="H389" s="197">
        <v>4.5</v>
      </c>
      <c r="I389" s="198"/>
      <c r="J389" s="193"/>
      <c r="K389" s="193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147</v>
      </c>
      <c r="AU389" s="203" t="s">
        <v>137</v>
      </c>
      <c r="AV389" s="13" t="s">
        <v>85</v>
      </c>
      <c r="AW389" s="13" t="s">
        <v>37</v>
      </c>
      <c r="AX389" s="13" t="s">
        <v>83</v>
      </c>
      <c r="AY389" s="203" t="s">
        <v>127</v>
      </c>
    </row>
    <row r="390" spans="1:65" s="2" customFormat="1" ht="16.5" customHeight="1">
      <c r="A390" s="35"/>
      <c r="B390" s="36"/>
      <c r="C390" s="174" t="s">
        <v>775</v>
      </c>
      <c r="D390" s="174" t="s">
        <v>131</v>
      </c>
      <c r="E390" s="175" t="s">
        <v>776</v>
      </c>
      <c r="F390" s="176" t="s">
        <v>777</v>
      </c>
      <c r="G390" s="177" t="s">
        <v>151</v>
      </c>
      <c r="H390" s="178">
        <v>8</v>
      </c>
      <c r="I390" s="179"/>
      <c r="J390" s="180">
        <f>ROUND(I390*H390,2)</f>
        <v>0</v>
      </c>
      <c r="K390" s="176" t="s">
        <v>19</v>
      </c>
      <c r="L390" s="40"/>
      <c r="M390" s="181" t="s">
        <v>19</v>
      </c>
      <c r="N390" s="182" t="s">
        <v>46</v>
      </c>
      <c r="O390" s="65"/>
      <c r="P390" s="183">
        <f>O390*H390</f>
        <v>0</v>
      </c>
      <c r="Q390" s="183">
        <v>0</v>
      </c>
      <c r="R390" s="183">
        <f>Q390*H390</f>
        <v>0</v>
      </c>
      <c r="S390" s="183">
        <v>0</v>
      </c>
      <c r="T390" s="184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85" t="s">
        <v>136</v>
      </c>
      <c r="AT390" s="185" t="s">
        <v>131</v>
      </c>
      <c r="AU390" s="185" t="s">
        <v>137</v>
      </c>
      <c r="AY390" s="18" t="s">
        <v>127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8" t="s">
        <v>83</v>
      </c>
      <c r="BK390" s="186">
        <f>ROUND(I390*H390,2)</f>
        <v>0</v>
      </c>
      <c r="BL390" s="18" t="s">
        <v>136</v>
      </c>
      <c r="BM390" s="185" t="s">
        <v>778</v>
      </c>
    </row>
    <row r="391" spans="1:65" s="2" customFormat="1" ht="24.2" customHeight="1">
      <c r="A391" s="35"/>
      <c r="B391" s="36"/>
      <c r="C391" s="174" t="s">
        <v>779</v>
      </c>
      <c r="D391" s="174" t="s">
        <v>131</v>
      </c>
      <c r="E391" s="175" t="s">
        <v>290</v>
      </c>
      <c r="F391" s="176" t="s">
        <v>291</v>
      </c>
      <c r="G391" s="177" t="s">
        <v>218</v>
      </c>
      <c r="H391" s="178">
        <v>26</v>
      </c>
      <c r="I391" s="179"/>
      <c r="J391" s="180">
        <f>ROUND(I391*H391,2)</f>
        <v>0</v>
      </c>
      <c r="K391" s="176" t="s">
        <v>135</v>
      </c>
      <c r="L391" s="40"/>
      <c r="M391" s="181" t="s">
        <v>19</v>
      </c>
      <c r="N391" s="182" t="s">
        <v>46</v>
      </c>
      <c r="O391" s="65"/>
      <c r="P391" s="183">
        <f>O391*H391</f>
        <v>0</v>
      </c>
      <c r="Q391" s="183">
        <v>0</v>
      </c>
      <c r="R391" s="183">
        <f>Q391*H391</f>
        <v>0</v>
      </c>
      <c r="S391" s="183">
        <v>0</v>
      </c>
      <c r="T391" s="18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5" t="s">
        <v>136</v>
      </c>
      <c r="AT391" s="185" t="s">
        <v>131</v>
      </c>
      <c r="AU391" s="185" t="s">
        <v>137</v>
      </c>
      <c r="AY391" s="18" t="s">
        <v>127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18" t="s">
        <v>83</v>
      </c>
      <c r="BK391" s="186">
        <f>ROUND(I391*H391,2)</f>
        <v>0</v>
      </c>
      <c r="BL391" s="18" t="s">
        <v>136</v>
      </c>
      <c r="BM391" s="185" t="s">
        <v>780</v>
      </c>
    </row>
    <row r="392" spans="1:65" s="2" customFormat="1" ht="11.25">
      <c r="A392" s="35"/>
      <c r="B392" s="36"/>
      <c r="C392" s="37"/>
      <c r="D392" s="187" t="s">
        <v>139</v>
      </c>
      <c r="E392" s="37"/>
      <c r="F392" s="188" t="s">
        <v>293</v>
      </c>
      <c r="G392" s="37"/>
      <c r="H392" s="37"/>
      <c r="I392" s="189"/>
      <c r="J392" s="37"/>
      <c r="K392" s="37"/>
      <c r="L392" s="40"/>
      <c r="M392" s="190"/>
      <c r="N392" s="191"/>
      <c r="O392" s="65"/>
      <c r="P392" s="65"/>
      <c r="Q392" s="65"/>
      <c r="R392" s="65"/>
      <c r="S392" s="65"/>
      <c r="T392" s="66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139</v>
      </c>
      <c r="AU392" s="18" t="s">
        <v>137</v>
      </c>
    </row>
    <row r="393" spans="1:65" s="2" customFormat="1" ht="19.5">
      <c r="A393" s="35"/>
      <c r="B393" s="36"/>
      <c r="C393" s="37"/>
      <c r="D393" s="194" t="s">
        <v>227</v>
      </c>
      <c r="E393" s="37"/>
      <c r="F393" s="204" t="s">
        <v>781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227</v>
      </c>
      <c r="AU393" s="18" t="s">
        <v>137</v>
      </c>
    </row>
    <row r="394" spans="1:65" s="2" customFormat="1" ht="16.5" customHeight="1">
      <c r="A394" s="35"/>
      <c r="B394" s="36"/>
      <c r="C394" s="174" t="s">
        <v>782</v>
      </c>
      <c r="D394" s="174" t="s">
        <v>131</v>
      </c>
      <c r="E394" s="175" t="s">
        <v>783</v>
      </c>
      <c r="F394" s="176" t="s">
        <v>784</v>
      </c>
      <c r="G394" s="177" t="s">
        <v>218</v>
      </c>
      <c r="H394" s="178">
        <v>26</v>
      </c>
      <c r="I394" s="179"/>
      <c r="J394" s="180">
        <f>ROUND(I394*H394,2)</f>
        <v>0</v>
      </c>
      <c r="K394" s="176" t="s">
        <v>135</v>
      </c>
      <c r="L394" s="40"/>
      <c r="M394" s="181" t="s">
        <v>19</v>
      </c>
      <c r="N394" s="182" t="s">
        <v>46</v>
      </c>
      <c r="O394" s="65"/>
      <c r="P394" s="183">
        <f>O394*H394</f>
        <v>0</v>
      </c>
      <c r="Q394" s="183">
        <v>0</v>
      </c>
      <c r="R394" s="183">
        <f>Q394*H394</f>
        <v>0</v>
      </c>
      <c r="S394" s="183">
        <v>0</v>
      </c>
      <c r="T394" s="18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5" t="s">
        <v>136</v>
      </c>
      <c r="AT394" s="185" t="s">
        <v>131</v>
      </c>
      <c r="AU394" s="185" t="s">
        <v>137</v>
      </c>
      <c r="AY394" s="18" t="s">
        <v>127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8" t="s">
        <v>83</v>
      </c>
      <c r="BK394" s="186">
        <f>ROUND(I394*H394,2)</f>
        <v>0</v>
      </c>
      <c r="BL394" s="18" t="s">
        <v>136</v>
      </c>
      <c r="BM394" s="185" t="s">
        <v>785</v>
      </c>
    </row>
    <row r="395" spans="1:65" s="2" customFormat="1" ht="11.25">
      <c r="A395" s="35"/>
      <c r="B395" s="36"/>
      <c r="C395" s="37"/>
      <c r="D395" s="187" t="s">
        <v>139</v>
      </c>
      <c r="E395" s="37"/>
      <c r="F395" s="188" t="s">
        <v>786</v>
      </c>
      <c r="G395" s="37"/>
      <c r="H395" s="37"/>
      <c r="I395" s="189"/>
      <c r="J395" s="37"/>
      <c r="K395" s="37"/>
      <c r="L395" s="40"/>
      <c r="M395" s="190"/>
      <c r="N395" s="191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139</v>
      </c>
      <c r="AU395" s="18" t="s">
        <v>137</v>
      </c>
    </row>
    <row r="396" spans="1:65" s="2" customFormat="1" ht="16.5" customHeight="1">
      <c r="A396" s="35"/>
      <c r="B396" s="36"/>
      <c r="C396" s="174" t="s">
        <v>787</v>
      </c>
      <c r="D396" s="174" t="s">
        <v>131</v>
      </c>
      <c r="E396" s="175" t="s">
        <v>788</v>
      </c>
      <c r="F396" s="176" t="s">
        <v>789</v>
      </c>
      <c r="G396" s="177" t="s">
        <v>143</v>
      </c>
      <c r="H396" s="178">
        <v>30</v>
      </c>
      <c r="I396" s="179"/>
      <c r="J396" s="180">
        <f>ROUND(I396*H396,2)</f>
        <v>0</v>
      </c>
      <c r="K396" s="176" t="s">
        <v>135</v>
      </c>
      <c r="L396" s="40"/>
      <c r="M396" s="181" t="s">
        <v>19</v>
      </c>
      <c r="N396" s="182" t="s">
        <v>46</v>
      </c>
      <c r="O396" s="65"/>
      <c r="P396" s="183">
        <f>O396*H396</f>
        <v>0</v>
      </c>
      <c r="Q396" s="183">
        <v>3.4499999999999998E-4</v>
      </c>
      <c r="R396" s="183">
        <f>Q396*H396</f>
        <v>1.035E-2</v>
      </c>
      <c r="S396" s="183">
        <v>0</v>
      </c>
      <c r="T396" s="18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5" t="s">
        <v>136</v>
      </c>
      <c r="AT396" s="185" t="s">
        <v>131</v>
      </c>
      <c r="AU396" s="185" t="s">
        <v>137</v>
      </c>
      <c r="AY396" s="18" t="s">
        <v>127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8" t="s">
        <v>83</v>
      </c>
      <c r="BK396" s="186">
        <f>ROUND(I396*H396,2)</f>
        <v>0</v>
      </c>
      <c r="BL396" s="18" t="s">
        <v>136</v>
      </c>
      <c r="BM396" s="185" t="s">
        <v>790</v>
      </c>
    </row>
    <row r="397" spans="1:65" s="2" customFormat="1" ht="11.25">
      <c r="A397" s="35"/>
      <c r="B397" s="36"/>
      <c r="C397" s="37"/>
      <c r="D397" s="187" t="s">
        <v>139</v>
      </c>
      <c r="E397" s="37"/>
      <c r="F397" s="188" t="s">
        <v>791</v>
      </c>
      <c r="G397" s="37"/>
      <c r="H397" s="37"/>
      <c r="I397" s="189"/>
      <c r="J397" s="37"/>
      <c r="K397" s="37"/>
      <c r="L397" s="40"/>
      <c r="M397" s="190"/>
      <c r="N397" s="191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139</v>
      </c>
      <c r="AU397" s="18" t="s">
        <v>137</v>
      </c>
    </row>
    <row r="398" spans="1:65" s="2" customFormat="1" ht="19.5">
      <c r="A398" s="35"/>
      <c r="B398" s="36"/>
      <c r="C398" s="37"/>
      <c r="D398" s="194" t="s">
        <v>227</v>
      </c>
      <c r="E398" s="37"/>
      <c r="F398" s="204" t="s">
        <v>792</v>
      </c>
      <c r="G398" s="37"/>
      <c r="H398" s="37"/>
      <c r="I398" s="189"/>
      <c r="J398" s="37"/>
      <c r="K398" s="37"/>
      <c r="L398" s="40"/>
      <c r="M398" s="190"/>
      <c r="N398" s="191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227</v>
      </c>
      <c r="AU398" s="18" t="s">
        <v>137</v>
      </c>
    </row>
    <row r="399" spans="1:65" s="2" customFormat="1" ht="24.2" customHeight="1">
      <c r="A399" s="35"/>
      <c r="B399" s="36"/>
      <c r="C399" s="174" t="s">
        <v>793</v>
      </c>
      <c r="D399" s="174" t="s">
        <v>131</v>
      </c>
      <c r="E399" s="175" t="s">
        <v>794</v>
      </c>
      <c r="F399" s="176" t="s">
        <v>609</v>
      </c>
      <c r="G399" s="177" t="s">
        <v>143</v>
      </c>
      <c r="H399" s="178">
        <v>11</v>
      </c>
      <c r="I399" s="179"/>
      <c r="J399" s="180">
        <f>ROUND(I399*H399,2)</f>
        <v>0</v>
      </c>
      <c r="K399" s="176" t="s">
        <v>135</v>
      </c>
      <c r="L399" s="40"/>
      <c r="M399" s="181" t="s">
        <v>19</v>
      </c>
      <c r="N399" s="182" t="s">
        <v>46</v>
      </c>
      <c r="O399" s="65"/>
      <c r="P399" s="183">
        <f>O399*H399</f>
        <v>0</v>
      </c>
      <c r="Q399" s="183">
        <v>0.13403999999999999</v>
      </c>
      <c r="R399" s="183">
        <f>Q399*H399</f>
        <v>1.47444</v>
      </c>
      <c r="S399" s="183">
        <v>0</v>
      </c>
      <c r="T399" s="184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85" t="s">
        <v>136</v>
      </c>
      <c r="AT399" s="185" t="s">
        <v>131</v>
      </c>
      <c r="AU399" s="185" t="s">
        <v>137</v>
      </c>
      <c r="AY399" s="18" t="s">
        <v>127</v>
      </c>
      <c r="BE399" s="186">
        <f>IF(N399="základní",J399,0)</f>
        <v>0</v>
      </c>
      <c r="BF399" s="186">
        <f>IF(N399="snížená",J399,0)</f>
        <v>0</v>
      </c>
      <c r="BG399" s="186">
        <f>IF(N399="zákl. přenesená",J399,0)</f>
        <v>0</v>
      </c>
      <c r="BH399" s="186">
        <f>IF(N399="sníž. přenesená",J399,0)</f>
        <v>0</v>
      </c>
      <c r="BI399" s="186">
        <f>IF(N399="nulová",J399,0)</f>
        <v>0</v>
      </c>
      <c r="BJ399" s="18" t="s">
        <v>83</v>
      </c>
      <c r="BK399" s="186">
        <f>ROUND(I399*H399,2)</f>
        <v>0</v>
      </c>
      <c r="BL399" s="18" t="s">
        <v>136</v>
      </c>
      <c r="BM399" s="185" t="s">
        <v>795</v>
      </c>
    </row>
    <row r="400" spans="1:65" s="2" customFormat="1" ht="11.25">
      <c r="A400" s="35"/>
      <c r="B400" s="36"/>
      <c r="C400" s="37"/>
      <c r="D400" s="187" t="s">
        <v>139</v>
      </c>
      <c r="E400" s="37"/>
      <c r="F400" s="188" t="s">
        <v>796</v>
      </c>
      <c r="G400" s="37"/>
      <c r="H400" s="37"/>
      <c r="I400" s="189"/>
      <c r="J400" s="37"/>
      <c r="K400" s="37"/>
      <c r="L400" s="40"/>
      <c r="M400" s="190"/>
      <c r="N400" s="191"/>
      <c r="O400" s="65"/>
      <c r="P400" s="65"/>
      <c r="Q400" s="65"/>
      <c r="R400" s="65"/>
      <c r="S400" s="65"/>
      <c r="T400" s="66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139</v>
      </c>
      <c r="AU400" s="18" t="s">
        <v>137</v>
      </c>
    </row>
    <row r="401" spans="1:65" s="2" customFormat="1" ht="16.5" customHeight="1">
      <c r="A401" s="35"/>
      <c r="B401" s="36"/>
      <c r="C401" s="216" t="s">
        <v>797</v>
      </c>
      <c r="D401" s="216" t="s">
        <v>284</v>
      </c>
      <c r="E401" s="217" t="s">
        <v>612</v>
      </c>
      <c r="F401" s="218" t="s">
        <v>613</v>
      </c>
      <c r="G401" s="219" t="s">
        <v>186</v>
      </c>
      <c r="H401" s="220">
        <v>2</v>
      </c>
      <c r="I401" s="221"/>
      <c r="J401" s="222">
        <f>ROUND(I401*H401,2)</f>
        <v>0</v>
      </c>
      <c r="K401" s="218" t="s">
        <v>135</v>
      </c>
      <c r="L401" s="223"/>
      <c r="M401" s="224" t="s">
        <v>19</v>
      </c>
      <c r="N401" s="225" t="s">
        <v>46</v>
      </c>
      <c r="O401" s="65"/>
      <c r="P401" s="183">
        <f>O401*H401</f>
        <v>0</v>
      </c>
      <c r="Q401" s="183">
        <v>1</v>
      </c>
      <c r="R401" s="183">
        <f>Q401*H401</f>
        <v>2</v>
      </c>
      <c r="S401" s="183">
        <v>0</v>
      </c>
      <c r="T401" s="18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5" t="s">
        <v>173</v>
      </c>
      <c r="AT401" s="185" t="s">
        <v>284</v>
      </c>
      <c r="AU401" s="185" t="s">
        <v>137</v>
      </c>
      <c r="AY401" s="18" t="s">
        <v>127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8" t="s">
        <v>83</v>
      </c>
      <c r="BK401" s="186">
        <f>ROUND(I401*H401,2)</f>
        <v>0</v>
      </c>
      <c r="BL401" s="18" t="s">
        <v>136</v>
      </c>
      <c r="BM401" s="185" t="s">
        <v>798</v>
      </c>
    </row>
    <row r="402" spans="1:65" s="2" customFormat="1" ht="24.2" customHeight="1">
      <c r="A402" s="35"/>
      <c r="B402" s="36"/>
      <c r="C402" s="174" t="s">
        <v>799</v>
      </c>
      <c r="D402" s="174" t="s">
        <v>131</v>
      </c>
      <c r="E402" s="175" t="s">
        <v>616</v>
      </c>
      <c r="F402" s="176" t="s">
        <v>617</v>
      </c>
      <c r="G402" s="177" t="s">
        <v>143</v>
      </c>
      <c r="H402" s="178">
        <v>11</v>
      </c>
      <c r="I402" s="179"/>
      <c r="J402" s="180">
        <f>ROUND(I402*H402,2)</f>
        <v>0</v>
      </c>
      <c r="K402" s="176" t="s">
        <v>135</v>
      </c>
      <c r="L402" s="40"/>
      <c r="M402" s="181" t="s">
        <v>19</v>
      </c>
      <c r="N402" s="182" t="s">
        <v>46</v>
      </c>
      <c r="O402" s="65"/>
      <c r="P402" s="183">
        <f>O402*H402</f>
        <v>0</v>
      </c>
      <c r="Q402" s="183">
        <v>5.3724000000000001E-2</v>
      </c>
      <c r="R402" s="183">
        <f>Q402*H402</f>
        <v>0.59096400000000004</v>
      </c>
      <c r="S402" s="183">
        <v>0</v>
      </c>
      <c r="T402" s="18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5" t="s">
        <v>136</v>
      </c>
      <c r="AT402" s="185" t="s">
        <v>131</v>
      </c>
      <c r="AU402" s="185" t="s">
        <v>137</v>
      </c>
      <c r="AY402" s="18" t="s">
        <v>127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8" t="s">
        <v>83</v>
      </c>
      <c r="BK402" s="186">
        <f>ROUND(I402*H402,2)</f>
        <v>0</v>
      </c>
      <c r="BL402" s="18" t="s">
        <v>136</v>
      </c>
      <c r="BM402" s="185" t="s">
        <v>800</v>
      </c>
    </row>
    <row r="403" spans="1:65" s="2" customFormat="1" ht="11.25">
      <c r="A403" s="35"/>
      <c r="B403" s="36"/>
      <c r="C403" s="37"/>
      <c r="D403" s="187" t="s">
        <v>139</v>
      </c>
      <c r="E403" s="37"/>
      <c r="F403" s="188" t="s">
        <v>619</v>
      </c>
      <c r="G403" s="37"/>
      <c r="H403" s="37"/>
      <c r="I403" s="189"/>
      <c r="J403" s="37"/>
      <c r="K403" s="37"/>
      <c r="L403" s="40"/>
      <c r="M403" s="190"/>
      <c r="N403" s="191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139</v>
      </c>
      <c r="AU403" s="18" t="s">
        <v>137</v>
      </c>
    </row>
    <row r="404" spans="1:65" s="2" customFormat="1" ht="16.5" customHeight="1">
      <c r="A404" s="35"/>
      <c r="B404" s="36"/>
      <c r="C404" s="174" t="s">
        <v>801</v>
      </c>
      <c r="D404" s="174" t="s">
        <v>131</v>
      </c>
      <c r="E404" s="175" t="s">
        <v>802</v>
      </c>
      <c r="F404" s="176" t="s">
        <v>803</v>
      </c>
      <c r="G404" s="177" t="s">
        <v>151</v>
      </c>
      <c r="H404" s="178">
        <v>6</v>
      </c>
      <c r="I404" s="179"/>
      <c r="J404" s="180">
        <f>ROUND(I404*H404,2)</f>
        <v>0</v>
      </c>
      <c r="K404" s="176" t="s">
        <v>135</v>
      </c>
      <c r="L404" s="40"/>
      <c r="M404" s="181" t="s">
        <v>19</v>
      </c>
      <c r="N404" s="182" t="s">
        <v>46</v>
      </c>
      <c r="O404" s="65"/>
      <c r="P404" s="183">
        <f>O404*H404</f>
        <v>0</v>
      </c>
      <c r="Q404" s="183">
        <v>0.112405</v>
      </c>
      <c r="R404" s="183">
        <f>Q404*H404</f>
        <v>0.67443000000000008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136</v>
      </c>
      <c r="AT404" s="185" t="s">
        <v>131</v>
      </c>
      <c r="AU404" s="185" t="s">
        <v>137</v>
      </c>
      <c r="AY404" s="18" t="s">
        <v>127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83</v>
      </c>
      <c r="BK404" s="186">
        <f>ROUND(I404*H404,2)</f>
        <v>0</v>
      </c>
      <c r="BL404" s="18" t="s">
        <v>136</v>
      </c>
      <c r="BM404" s="185" t="s">
        <v>804</v>
      </c>
    </row>
    <row r="405" spans="1:65" s="2" customFormat="1" ht="11.25">
      <c r="A405" s="35"/>
      <c r="B405" s="36"/>
      <c r="C405" s="37"/>
      <c r="D405" s="187" t="s">
        <v>139</v>
      </c>
      <c r="E405" s="37"/>
      <c r="F405" s="188" t="s">
        <v>805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139</v>
      </c>
      <c r="AU405" s="18" t="s">
        <v>137</v>
      </c>
    </row>
    <row r="406" spans="1:65" s="2" customFormat="1" ht="16.5" customHeight="1">
      <c r="A406" s="35"/>
      <c r="B406" s="36"/>
      <c r="C406" s="216" t="s">
        <v>806</v>
      </c>
      <c r="D406" s="216" t="s">
        <v>284</v>
      </c>
      <c r="E406" s="217" t="s">
        <v>807</v>
      </c>
      <c r="F406" s="218" t="s">
        <v>808</v>
      </c>
      <c r="G406" s="219" t="s">
        <v>151</v>
      </c>
      <c r="H406" s="220">
        <v>6</v>
      </c>
      <c r="I406" s="221"/>
      <c r="J406" s="222">
        <f>ROUND(I406*H406,2)</f>
        <v>0</v>
      </c>
      <c r="K406" s="218" t="s">
        <v>135</v>
      </c>
      <c r="L406" s="223"/>
      <c r="M406" s="224" t="s">
        <v>19</v>
      </c>
      <c r="N406" s="225" t="s">
        <v>46</v>
      </c>
      <c r="O406" s="65"/>
      <c r="P406" s="183">
        <f>O406*H406</f>
        <v>0</v>
      </c>
      <c r="Q406" s="183">
        <v>6.1000000000000004E-3</v>
      </c>
      <c r="R406" s="183">
        <f>Q406*H406</f>
        <v>3.6600000000000001E-2</v>
      </c>
      <c r="S406" s="183">
        <v>0</v>
      </c>
      <c r="T406" s="18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5" t="s">
        <v>173</v>
      </c>
      <c r="AT406" s="185" t="s">
        <v>284</v>
      </c>
      <c r="AU406" s="185" t="s">
        <v>137</v>
      </c>
      <c r="AY406" s="18" t="s">
        <v>127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8" t="s">
        <v>83</v>
      </c>
      <c r="BK406" s="186">
        <f>ROUND(I406*H406,2)</f>
        <v>0</v>
      </c>
      <c r="BL406" s="18" t="s">
        <v>136</v>
      </c>
      <c r="BM406" s="185" t="s">
        <v>809</v>
      </c>
    </row>
    <row r="407" spans="1:65" s="2" customFormat="1" ht="16.5" customHeight="1">
      <c r="A407" s="35"/>
      <c r="B407" s="36"/>
      <c r="C407" s="174" t="s">
        <v>810</v>
      </c>
      <c r="D407" s="174" t="s">
        <v>131</v>
      </c>
      <c r="E407" s="175" t="s">
        <v>811</v>
      </c>
      <c r="F407" s="176" t="s">
        <v>812</v>
      </c>
      <c r="G407" s="177" t="s">
        <v>151</v>
      </c>
      <c r="H407" s="178">
        <v>6</v>
      </c>
      <c r="I407" s="179"/>
      <c r="J407" s="180">
        <f>ROUND(I407*H407,2)</f>
        <v>0</v>
      </c>
      <c r="K407" s="176" t="s">
        <v>135</v>
      </c>
      <c r="L407" s="40"/>
      <c r="M407" s="181" t="s">
        <v>19</v>
      </c>
      <c r="N407" s="182" t="s">
        <v>46</v>
      </c>
      <c r="O407" s="65"/>
      <c r="P407" s="183">
        <f>O407*H407</f>
        <v>0</v>
      </c>
      <c r="Q407" s="183">
        <v>6.9999999999999999E-4</v>
      </c>
      <c r="R407" s="183">
        <f>Q407*H407</f>
        <v>4.1999999999999997E-3</v>
      </c>
      <c r="S407" s="183">
        <v>0</v>
      </c>
      <c r="T407" s="18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136</v>
      </c>
      <c r="AT407" s="185" t="s">
        <v>131</v>
      </c>
      <c r="AU407" s="185" t="s">
        <v>137</v>
      </c>
      <c r="AY407" s="18" t="s">
        <v>127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83</v>
      </c>
      <c r="BK407" s="186">
        <f>ROUND(I407*H407,2)</f>
        <v>0</v>
      </c>
      <c r="BL407" s="18" t="s">
        <v>136</v>
      </c>
      <c r="BM407" s="185" t="s">
        <v>813</v>
      </c>
    </row>
    <row r="408" spans="1:65" s="2" customFormat="1" ht="11.25">
      <c r="A408" s="35"/>
      <c r="B408" s="36"/>
      <c r="C408" s="37"/>
      <c r="D408" s="187" t="s">
        <v>139</v>
      </c>
      <c r="E408" s="37"/>
      <c r="F408" s="188" t="s">
        <v>814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139</v>
      </c>
      <c r="AU408" s="18" t="s">
        <v>137</v>
      </c>
    </row>
    <row r="409" spans="1:65" s="2" customFormat="1" ht="16.5" customHeight="1">
      <c r="A409" s="35"/>
      <c r="B409" s="36"/>
      <c r="C409" s="216" t="s">
        <v>815</v>
      </c>
      <c r="D409" s="216" t="s">
        <v>284</v>
      </c>
      <c r="E409" s="217" t="s">
        <v>816</v>
      </c>
      <c r="F409" s="218" t="s">
        <v>817</v>
      </c>
      <c r="G409" s="219" t="s">
        <v>151</v>
      </c>
      <c r="H409" s="220">
        <v>2</v>
      </c>
      <c r="I409" s="221"/>
      <c r="J409" s="222">
        <f>ROUND(I409*H409,2)</f>
        <v>0</v>
      </c>
      <c r="K409" s="218" t="s">
        <v>135</v>
      </c>
      <c r="L409" s="223"/>
      <c r="M409" s="224" t="s">
        <v>19</v>
      </c>
      <c r="N409" s="225" t="s">
        <v>46</v>
      </c>
      <c r="O409" s="65"/>
      <c r="P409" s="183">
        <f>O409*H409</f>
        <v>0</v>
      </c>
      <c r="Q409" s="183">
        <v>5.0000000000000001E-3</v>
      </c>
      <c r="R409" s="183">
        <f>Q409*H409</f>
        <v>0.01</v>
      </c>
      <c r="S409" s="183">
        <v>0</v>
      </c>
      <c r="T409" s="18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5" t="s">
        <v>173</v>
      </c>
      <c r="AT409" s="185" t="s">
        <v>284</v>
      </c>
      <c r="AU409" s="185" t="s">
        <v>137</v>
      </c>
      <c r="AY409" s="18" t="s">
        <v>127</v>
      </c>
      <c r="BE409" s="186">
        <f>IF(N409="základní",J409,0)</f>
        <v>0</v>
      </c>
      <c r="BF409" s="186">
        <f>IF(N409="snížená",J409,0)</f>
        <v>0</v>
      </c>
      <c r="BG409" s="186">
        <f>IF(N409="zákl. přenesená",J409,0)</f>
        <v>0</v>
      </c>
      <c r="BH409" s="186">
        <f>IF(N409="sníž. přenesená",J409,0)</f>
        <v>0</v>
      </c>
      <c r="BI409" s="186">
        <f>IF(N409="nulová",J409,0)</f>
        <v>0</v>
      </c>
      <c r="BJ409" s="18" t="s">
        <v>83</v>
      </c>
      <c r="BK409" s="186">
        <f>ROUND(I409*H409,2)</f>
        <v>0</v>
      </c>
      <c r="BL409" s="18" t="s">
        <v>136</v>
      </c>
      <c r="BM409" s="185" t="s">
        <v>818</v>
      </c>
    </row>
    <row r="410" spans="1:65" s="2" customFormat="1" ht="16.5" customHeight="1">
      <c r="A410" s="35"/>
      <c r="B410" s="36"/>
      <c r="C410" s="216" t="s">
        <v>819</v>
      </c>
      <c r="D410" s="216" t="s">
        <v>284</v>
      </c>
      <c r="E410" s="217" t="s">
        <v>820</v>
      </c>
      <c r="F410" s="218" t="s">
        <v>821</v>
      </c>
      <c r="G410" s="219" t="s">
        <v>151</v>
      </c>
      <c r="H410" s="220">
        <v>2</v>
      </c>
      <c r="I410" s="221"/>
      <c r="J410" s="222">
        <f>ROUND(I410*H410,2)</f>
        <v>0</v>
      </c>
      <c r="K410" s="218" t="s">
        <v>135</v>
      </c>
      <c r="L410" s="223"/>
      <c r="M410" s="224" t="s">
        <v>19</v>
      </c>
      <c r="N410" s="225" t="s">
        <v>46</v>
      </c>
      <c r="O410" s="65"/>
      <c r="P410" s="183">
        <f>O410*H410</f>
        <v>0</v>
      </c>
      <c r="Q410" s="183">
        <v>4.0000000000000001E-3</v>
      </c>
      <c r="R410" s="183">
        <f>Q410*H410</f>
        <v>8.0000000000000002E-3</v>
      </c>
      <c r="S410" s="183">
        <v>0</v>
      </c>
      <c r="T410" s="18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5" t="s">
        <v>173</v>
      </c>
      <c r="AT410" s="185" t="s">
        <v>284</v>
      </c>
      <c r="AU410" s="185" t="s">
        <v>137</v>
      </c>
      <c r="AY410" s="18" t="s">
        <v>127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8" t="s">
        <v>83</v>
      </c>
      <c r="BK410" s="186">
        <f>ROUND(I410*H410,2)</f>
        <v>0</v>
      </c>
      <c r="BL410" s="18" t="s">
        <v>136</v>
      </c>
      <c r="BM410" s="185" t="s">
        <v>822</v>
      </c>
    </row>
    <row r="411" spans="1:65" s="2" customFormat="1" ht="16.5" customHeight="1">
      <c r="A411" s="35"/>
      <c r="B411" s="36"/>
      <c r="C411" s="216" t="s">
        <v>823</v>
      </c>
      <c r="D411" s="216" t="s">
        <v>284</v>
      </c>
      <c r="E411" s="217" t="s">
        <v>824</v>
      </c>
      <c r="F411" s="218" t="s">
        <v>825</v>
      </c>
      <c r="G411" s="219" t="s">
        <v>151</v>
      </c>
      <c r="H411" s="220">
        <v>1</v>
      </c>
      <c r="I411" s="221"/>
      <c r="J411" s="222">
        <f>ROUND(I411*H411,2)</f>
        <v>0</v>
      </c>
      <c r="K411" s="218" t="s">
        <v>135</v>
      </c>
      <c r="L411" s="223"/>
      <c r="M411" s="224" t="s">
        <v>19</v>
      </c>
      <c r="N411" s="225" t="s">
        <v>46</v>
      </c>
      <c r="O411" s="65"/>
      <c r="P411" s="183">
        <f>O411*H411</f>
        <v>0</v>
      </c>
      <c r="Q411" s="183">
        <v>2.5000000000000001E-3</v>
      </c>
      <c r="R411" s="183">
        <f>Q411*H411</f>
        <v>2.5000000000000001E-3</v>
      </c>
      <c r="S411" s="183">
        <v>0</v>
      </c>
      <c r="T411" s="18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5" t="s">
        <v>173</v>
      </c>
      <c r="AT411" s="185" t="s">
        <v>284</v>
      </c>
      <c r="AU411" s="185" t="s">
        <v>137</v>
      </c>
      <c r="AY411" s="18" t="s">
        <v>127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8" t="s">
        <v>83</v>
      </c>
      <c r="BK411" s="186">
        <f>ROUND(I411*H411,2)</f>
        <v>0</v>
      </c>
      <c r="BL411" s="18" t="s">
        <v>136</v>
      </c>
      <c r="BM411" s="185" t="s">
        <v>826</v>
      </c>
    </row>
    <row r="412" spans="1:65" s="2" customFormat="1" ht="16.5" customHeight="1">
      <c r="A412" s="35"/>
      <c r="B412" s="36"/>
      <c r="C412" s="216" t="s">
        <v>827</v>
      </c>
      <c r="D412" s="216" t="s">
        <v>284</v>
      </c>
      <c r="E412" s="217" t="s">
        <v>828</v>
      </c>
      <c r="F412" s="218" t="s">
        <v>829</v>
      </c>
      <c r="G412" s="219" t="s">
        <v>151</v>
      </c>
      <c r="H412" s="220">
        <v>1</v>
      </c>
      <c r="I412" s="221"/>
      <c r="J412" s="222">
        <f>ROUND(I412*H412,2)</f>
        <v>0</v>
      </c>
      <c r="K412" s="218" t="s">
        <v>135</v>
      </c>
      <c r="L412" s="223"/>
      <c r="M412" s="224" t="s">
        <v>19</v>
      </c>
      <c r="N412" s="225" t="s">
        <v>46</v>
      </c>
      <c r="O412" s="65"/>
      <c r="P412" s="183">
        <f>O412*H412</f>
        <v>0</v>
      </c>
      <c r="Q412" s="183">
        <v>4.0000000000000001E-3</v>
      </c>
      <c r="R412" s="183">
        <f>Q412*H412</f>
        <v>4.0000000000000001E-3</v>
      </c>
      <c r="S412" s="183">
        <v>0</v>
      </c>
      <c r="T412" s="18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5" t="s">
        <v>173</v>
      </c>
      <c r="AT412" s="185" t="s">
        <v>284</v>
      </c>
      <c r="AU412" s="185" t="s">
        <v>137</v>
      </c>
      <c r="AY412" s="18" t="s">
        <v>127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18" t="s">
        <v>83</v>
      </c>
      <c r="BK412" s="186">
        <f>ROUND(I412*H412,2)</f>
        <v>0</v>
      </c>
      <c r="BL412" s="18" t="s">
        <v>136</v>
      </c>
      <c r="BM412" s="185" t="s">
        <v>830</v>
      </c>
    </row>
    <row r="413" spans="1:65" s="2" customFormat="1" ht="16.5" customHeight="1">
      <c r="A413" s="35"/>
      <c r="B413" s="36"/>
      <c r="C413" s="174" t="s">
        <v>831</v>
      </c>
      <c r="D413" s="174" t="s">
        <v>131</v>
      </c>
      <c r="E413" s="175" t="s">
        <v>832</v>
      </c>
      <c r="F413" s="176" t="s">
        <v>833</v>
      </c>
      <c r="G413" s="177" t="s">
        <v>151</v>
      </c>
      <c r="H413" s="178">
        <v>2</v>
      </c>
      <c r="I413" s="179"/>
      <c r="J413" s="180">
        <f>ROUND(I413*H413,2)</f>
        <v>0</v>
      </c>
      <c r="K413" s="176" t="s">
        <v>135</v>
      </c>
      <c r="L413" s="40"/>
      <c r="M413" s="181" t="s">
        <v>19</v>
      </c>
      <c r="N413" s="182" t="s">
        <v>46</v>
      </c>
      <c r="O413" s="65"/>
      <c r="P413" s="183">
        <f>O413*H413</f>
        <v>0</v>
      </c>
      <c r="Q413" s="183">
        <v>1.0499999999999999E-3</v>
      </c>
      <c r="R413" s="183">
        <f>Q413*H413</f>
        <v>2.0999999999999999E-3</v>
      </c>
      <c r="S413" s="183">
        <v>0</v>
      </c>
      <c r="T413" s="18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5" t="s">
        <v>136</v>
      </c>
      <c r="AT413" s="185" t="s">
        <v>131</v>
      </c>
      <c r="AU413" s="185" t="s">
        <v>137</v>
      </c>
      <c r="AY413" s="18" t="s">
        <v>127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8" t="s">
        <v>83</v>
      </c>
      <c r="BK413" s="186">
        <f>ROUND(I413*H413,2)</f>
        <v>0</v>
      </c>
      <c r="BL413" s="18" t="s">
        <v>136</v>
      </c>
      <c r="BM413" s="185" t="s">
        <v>834</v>
      </c>
    </row>
    <row r="414" spans="1:65" s="2" customFormat="1" ht="11.25">
      <c r="A414" s="35"/>
      <c r="B414" s="36"/>
      <c r="C414" s="37"/>
      <c r="D414" s="187" t="s">
        <v>139</v>
      </c>
      <c r="E414" s="37"/>
      <c r="F414" s="188" t="s">
        <v>835</v>
      </c>
      <c r="G414" s="37"/>
      <c r="H414" s="37"/>
      <c r="I414" s="189"/>
      <c r="J414" s="37"/>
      <c r="K414" s="37"/>
      <c r="L414" s="40"/>
      <c r="M414" s="190"/>
      <c r="N414" s="191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139</v>
      </c>
      <c r="AU414" s="18" t="s">
        <v>137</v>
      </c>
    </row>
    <row r="415" spans="1:65" s="2" customFormat="1" ht="16.5" customHeight="1">
      <c r="A415" s="35"/>
      <c r="B415" s="36"/>
      <c r="C415" s="216" t="s">
        <v>836</v>
      </c>
      <c r="D415" s="216" t="s">
        <v>284</v>
      </c>
      <c r="E415" s="217" t="s">
        <v>837</v>
      </c>
      <c r="F415" s="218" t="s">
        <v>838</v>
      </c>
      <c r="G415" s="219" t="s">
        <v>151</v>
      </c>
      <c r="H415" s="220">
        <v>2</v>
      </c>
      <c r="I415" s="221"/>
      <c r="J415" s="222">
        <f>ROUND(I415*H415,2)</f>
        <v>0</v>
      </c>
      <c r="K415" s="218" t="s">
        <v>135</v>
      </c>
      <c r="L415" s="223"/>
      <c r="M415" s="224" t="s">
        <v>19</v>
      </c>
      <c r="N415" s="225" t="s">
        <v>46</v>
      </c>
      <c r="O415" s="65"/>
      <c r="P415" s="183">
        <f>O415*H415</f>
        <v>0</v>
      </c>
      <c r="Q415" s="183">
        <v>1.0999999999999999E-2</v>
      </c>
      <c r="R415" s="183">
        <f>Q415*H415</f>
        <v>2.1999999999999999E-2</v>
      </c>
      <c r="S415" s="183">
        <v>0</v>
      </c>
      <c r="T415" s="18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5" t="s">
        <v>173</v>
      </c>
      <c r="AT415" s="185" t="s">
        <v>284</v>
      </c>
      <c r="AU415" s="185" t="s">
        <v>137</v>
      </c>
      <c r="AY415" s="18" t="s">
        <v>127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8" t="s">
        <v>83</v>
      </c>
      <c r="BK415" s="186">
        <f>ROUND(I415*H415,2)</f>
        <v>0</v>
      </c>
      <c r="BL415" s="18" t="s">
        <v>136</v>
      </c>
      <c r="BM415" s="185" t="s">
        <v>839</v>
      </c>
    </row>
    <row r="416" spans="1:65" s="2" customFormat="1" ht="16.5" customHeight="1">
      <c r="A416" s="35"/>
      <c r="B416" s="36"/>
      <c r="C416" s="174" t="s">
        <v>840</v>
      </c>
      <c r="D416" s="174" t="s">
        <v>131</v>
      </c>
      <c r="E416" s="175" t="s">
        <v>841</v>
      </c>
      <c r="F416" s="176" t="s">
        <v>842</v>
      </c>
      <c r="G416" s="177" t="s">
        <v>134</v>
      </c>
      <c r="H416" s="178">
        <v>8</v>
      </c>
      <c r="I416" s="179"/>
      <c r="J416" s="180">
        <f>ROUND(I416*H416,2)</f>
        <v>0</v>
      </c>
      <c r="K416" s="176" t="s">
        <v>19</v>
      </c>
      <c r="L416" s="40"/>
      <c r="M416" s="181" t="s">
        <v>19</v>
      </c>
      <c r="N416" s="182" t="s">
        <v>46</v>
      </c>
      <c r="O416" s="65"/>
      <c r="P416" s="183">
        <f>O416*H416</f>
        <v>0</v>
      </c>
      <c r="Q416" s="183">
        <v>0</v>
      </c>
      <c r="R416" s="183">
        <f>Q416*H416</f>
        <v>0</v>
      </c>
      <c r="S416" s="183">
        <v>0</v>
      </c>
      <c r="T416" s="18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85" t="s">
        <v>136</v>
      </c>
      <c r="AT416" s="185" t="s">
        <v>131</v>
      </c>
      <c r="AU416" s="185" t="s">
        <v>137</v>
      </c>
      <c r="AY416" s="18" t="s">
        <v>127</v>
      </c>
      <c r="BE416" s="186">
        <f>IF(N416="základní",J416,0)</f>
        <v>0</v>
      </c>
      <c r="BF416" s="186">
        <f>IF(N416="snížená",J416,0)</f>
        <v>0</v>
      </c>
      <c r="BG416" s="186">
        <f>IF(N416="zákl. přenesená",J416,0)</f>
        <v>0</v>
      </c>
      <c r="BH416" s="186">
        <f>IF(N416="sníž. přenesená",J416,0)</f>
        <v>0</v>
      </c>
      <c r="BI416" s="186">
        <f>IF(N416="nulová",J416,0)</f>
        <v>0</v>
      </c>
      <c r="BJ416" s="18" t="s">
        <v>83</v>
      </c>
      <c r="BK416" s="186">
        <f>ROUND(I416*H416,2)</f>
        <v>0</v>
      </c>
      <c r="BL416" s="18" t="s">
        <v>136</v>
      </c>
      <c r="BM416" s="185" t="s">
        <v>843</v>
      </c>
    </row>
    <row r="417" spans="1:65" s="2" customFormat="1" ht="16.5" customHeight="1">
      <c r="A417" s="35"/>
      <c r="B417" s="36"/>
      <c r="C417" s="174" t="s">
        <v>844</v>
      </c>
      <c r="D417" s="174" t="s">
        <v>131</v>
      </c>
      <c r="E417" s="175" t="s">
        <v>845</v>
      </c>
      <c r="F417" s="176" t="s">
        <v>846</v>
      </c>
      <c r="G417" s="177" t="s">
        <v>134</v>
      </c>
      <c r="H417" s="178">
        <v>18</v>
      </c>
      <c r="I417" s="179"/>
      <c r="J417" s="180">
        <f>ROUND(I417*H417,2)</f>
        <v>0</v>
      </c>
      <c r="K417" s="176" t="s">
        <v>19</v>
      </c>
      <c r="L417" s="40"/>
      <c r="M417" s="181" t="s">
        <v>19</v>
      </c>
      <c r="N417" s="182" t="s">
        <v>46</v>
      </c>
      <c r="O417" s="65"/>
      <c r="P417" s="183">
        <f>O417*H417</f>
        <v>0</v>
      </c>
      <c r="Q417" s="183">
        <v>0</v>
      </c>
      <c r="R417" s="183">
        <f>Q417*H417</f>
        <v>0</v>
      </c>
      <c r="S417" s="183">
        <v>0</v>
      </c>
      <c r="T417" s="18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5" t="s">
        <v>136</v>
      </c>
      <c r="AT417" s="185" t="s">
        <v>131</v>
      </c>
      <c r="AU417" s="185" t="s">
        <v>137</v>
      </c>
      <c r="AY417" s="18" t="s">
        <v>127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18" t="s">
        <v>83</v>
      </c>
      <c r="BK417" s="186">
        <f>ROUND(I417*H417,2)</f>
        <v>0</v>
      </c>
      <c r="BL417" s="18" t="s">
        <v>136</v>
      </c>
      <c r="BM417" s="185" t="s">
        <v>847</v>
      </c>
    </row>
    <row r="418" spans="1:65" s="12" customFormat="1" ht="22.9" customHeight="1">
      <c r="B418" s="158"/>
      <c r="C418" s="159"/>
      <c r="D418" s="160" t="s">
        <v>74</v>
      </c>
      <c r="E418" s="172" t="s">
        <v>848</v>
      </c>
      <c r="F418" s="172" t="s">
        <v>849</v>
      </c>
      <c r="G418" s="159"/>
      <c r="H418" s="159"/>
      <c r="I418" s="162"/>
      <c r="J418" s="173">
        <f>BK418</f>
        <v>0</v>
      </c>
      <c r="K418" s="159"/>
      <c r="L418" s="164"/>
      <c r="M418" s="165"/>
      <c r="N418" s="166"/>
      <c r="O418" s="166"/>
      <c r="P418" s="167">
        <f>SUM(P419:P420)</f>
        <v>0</v>
      </c>
      <c r="Q418" s="166"/>
      <c r="R418" s="167">
        <f>SUM(R419:R420)</f>
        <v>0</v>
      </c>
      <c r="S418" s="166"/>
      <c r="T418" s="168">
        <f>SUM(T419:T420)</f>
        <v>0</v>
      </c>
      <c r="AR418" s="169" t="s">
        <v>83</v>
      </c>
      <c r="AT418" s="170" t="s">
        <v>74</v>
      </c>
      <c r="AU418" s="170" t="s">
        <v>83</v>
      </c>
      <c r="AY418" s="169" t="s">
        <v>127</v>
      </c>
      <c r="BK418" s="171">
        <f>SUM(BK419:BK420)</f>
        <v>0</v>
      </c>
    </row>
    <row r="419" spans="1:65" s="2" customFormat="1" ht="24.2" customHeight="1">
      <c r="A419" s="35"/>
      <c r="B419" s="36"/>
      <c r="C419" s="174" t="s">
        <v>850</v>
      </c>
      <c r="D419" s="174" t="s">
        <v>131</v>
      </c>
      <c r="E419" s="175" t="s">
        <v>851</v>
      </c>
      <c r="F419" s="176" t="s">
        <v>852</v>
      </c>
      <c r="G419" s="177" t="s">
        <v>186</v>
      </c>
      <c r="H419" s="178">
        <v>2435.0819999999999</v>
      </c>
      <c r="I419" s="179"/>
      <c r="J419" s="180">
        <f>ROUND(I419*H419,2)</f>
        <v>0</v>
      </c>
      <c r="K419" s="176" t="s">
        <v>135</v>
      </c>
      <c r="L419" s="40"/>
      <c r="M419" s="181" t="s">
        <v>19</v>
      </c>
      <c r="N419" s="182" t="s">
        <v>46</v>
      </c>
      <c r="O419" s="65"/>
      <c r="P419" s="183">
        <f>O419*H419</f>
        <v>0</v>
      </c>
      <c r="Q419" s="183">
        <v>0</v>
      </c>
      <c r="R419" s="183">
        <f>Q419*H419</f>
        <v>0</v>
      </c>
      <c r="S419" s="183">
        <v>0</v>
      </c>
      <c r="T419" s="184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85" t="s">
        <v>136</v>
      </c>
      <c r="AT419" s="185" t="s">
        <v>131</v>
      </c>
      <c r="AU419" s="185" t="s">
        <v>85</v>
      </c>
      <c r="AY419" s="18" t="s">
        <v>127</v>
      </c>
      <c r="BE419" s="186">
        <f>IF(N419="základní",J419,0)</f>
        <v>0</v>
      </c>
      <c r="BF419" s="186">
        <f>IF(N419="snížená",J419,0)</f>
        <v>0</v>
      </c>
      <c r="BG419" s="186">
        <f>IF(N419="zákl. přenesená",J419,0)</f>
        <v>0</v>
      </c>
      <c r="BH419" s="186">
        <f>IF(N419="sníž. přenesená",J419,0)</f>
        <v>0</v>
      </c>
      <c r="BI419" s="186">
        <f>IF(N419="nulová",J419,0)</f>
        <v>0</v>
      </c>
      <c r="BJ419" s="18" t="s">
        <v>83</v>
      </c>
      <c r="BK419" s="186">
        <f>ROUND(I419*H419,2)</f>
        <v>0</v>
      </c>
      <c r="BL419" s="18" t="s">
        <v>136</v>
      </c>
      <c r="BM419" s="185" t="s">
        <v>853</v>
      </c>
    </row>
    <row r="420" spans="1:65" s="2" customFormat="1" ht="11.25">
      <c r="A420" s="35"/>
      <c r="B420" s="36"/>
      <c r="C420" s="37"/>
      <c r="D420" s="187" t="s">
        <v>139</v>
      </c>
      <c r="E420" s="37"/>
      <c r="F420" s="188" t="s">
        <v>854</v>
      </c>
      <c r="G420" s="37"/>
      <c r="H420" s="37"/>
      <c r="I420" s="189"/>
      <c r="J420" s="37"/>
      <c r="K420" s="37"/>
      <c r="L420" s="40"/>
      <c r="M420" s="226"/>
      <c r="N420" s="227"/>
      <c r="O420" s="228"/>
      <c r="P420" s="228"/>
      <c r="Q420" s="228"/>
      <c r="R420" s="228"/>
      <c r="S420" s="228"/>
      <c r="T420" s="229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139</v>
      </c>
      <c r="AU420" s="18" t="s">
        <v>85</v>
      </c>
    </row>
    <row r="421" spans="1:65" s="2" customFormat="1" ht="6.95" customHeight="1">
      <c r="A421" s="35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0"/>
      <c r="M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</row>
  </sheetData>
  <sheetProtection algorithmName="SHA-512" hashValue="xknxP1GVJiYPu5WHbPnoGpy9b5wZNyYt3VZeQzF7QampTvqIjyxpWI+KWpiVUxupiVC+9/9hle5W52cncWklTA==" saltValue="FXVRol1ZKibMGLe9X34UmMie3YvJSWQdSjqMo+WHTNY3mbFW0SyD0TLKd0DUkn79u4hJS+7XcrCUAXmBh3A45w==" spinCount="100000" sheet="1" objects="1" scenarios="1" formatColumns="0" formatRows="0" autoFilter="0"/>
  <autoFilter ref="C88:K420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6" r:id="rId2" xr:uid="{00000000-0004-0000-0100-000001000000}"/>
    <hyperlink ref="F99" r:id="rId3" xr:uid="{00000000-0004-0000-0100-000002000000}"/>
    <hyperlink ref="F101" r:id="rId4" xr:uid="{00000000-0004-0000-0100-000003000000}"/>
    <hyperlink ref="F103" r:id="rId5" xr:uid="{00000000-0004-0000-0100-000004000000}"/>
    <hyperlink ref="F105" r:id="rId6" xr:uid="{00000000-0004-0000-0100-000005000000}"/>
    <hyperlink ref="F107" r:id="rId7" xr:uid="{00000000-0004-0000-0100-000006000000}"/>
    <hyperlink ref="F109" r:id="rId8" xr:uid="{00000000-0004-0000-0100-000007000000}"/>
    <hyperlink ref="F111" r:id="rId9" xr:uid="{00000000-0004-0000-0100-000008000000}"/>
    <hyperlink ref="F113" r:id="rId10" xr:uid="{00000000-0004-0000-0100-000009000000}"/>
    <hyperlink ref="F115" r:id="rId11" xr:uid="{00000000-0004-0000-0100-00000A000000}"/>
    <hyperlink ref="F117" r:id="rId12" xr:uid="{00000000-0004-0000-0100-00000B000000}"/>
    <hyperlink ref="F120" r:id="rId13" xr:uid="{00000000-0004-0000-0100-00000C000000}"/>
    <hyperlink ref="F123" r:id="rId14" xr:uid="{00000000-0004-0000-0100-00000D000000}"/>
    <hyperlink ref="F126" r:id="rId15" xr:uid="{00000000-0004-0000-0100-00000E000000}"/>
    <hyperlink ref="F128" r:id="rId16" xr:uid="{00000000-0004-0000-0100-00000F000000}"/>
    <hyperlink ref="F131" r:id="rId17" xr:uid="{00000000-0004-0000-0100-000010000000}"/>
    <hyperlink ref="F134" r:id="rId18" xr:uid="{00000000-0004-0000-0100-000011000000}"/>
    <hyperlink ref="F136" r:id="rId19" xr:uid="{00000000-0004-0000-0100-000012000000}"/>
    <hyperlink ref="F139" r:id="rId20" xr:uid="{00000000-0004-0000-0100-000013000000}"/>
    <hyperlink ref="F141" r:id="rId21" xr:uid="{00000000-0004-0000-0100-000014000000}"/>
    <hyperlink ref="F145" r:id="rId22" xr:uid="{00000000-0004-0000-0100-000015000000}"/>
    <hyperlink ref="F149" r:id="rId23" xr:uid="{00000000-0004-0000-0100-000016000000}"/>
    <hyperlink ref="F155" r:id="rId24" xr:uid="{00000000-0004-0000-0100-000017000000}"/>
    <hyperlink ref="F157" r:id="rId25" xr:uid="{00000000-0004-0000-0100-000018000000}"/>
    <hyperlink ref="F160" r:id="rId26" xr:uid="{00000000-0004-0000-0100-000019000000}"/>
    <hyperlink ref="F164" r:id="rId27" xr:uid="{00000000-0004-0000-0100-00001A000000}"/>
    <hyperlink ref="F173" r:id="rId28" xr:uid="{00000000-0004-0000-0100-00001B000000}"/>
    <hyperlink ref="F180" r:id="rId29" xr:uid="{00000000-0004-0000-0100-00001C000000}"/>
    <hyperlink ref="F187" r:id="rId30" xr:uid="{00000000-0004-0000-0100-00001D000000}"/>
    <hyperlink ref="F189" r:id="rId31" xr:uid="{00000000-0004-0000-0100-00001E000000}"/>
    <hyperlink ref="F192" r:id="rId32" xr:uid="{00000000-0004-0000-0100-00001F000000}"/>
    <hyperlink ref="F194" r:id="rId33" xr:uid="{00000000-0004-0000-0100-000020000000}"/>
    <hyperlink ref="F197" r:id="rId34" xr:uid="{00000000-0004-0000-0100-000021000000}"/>
    <hyperlink ref="F200" r:id="rId35" xr:uid="{00000000-0004-0000-0100-000022000000}"/>
    <hyperlink ref="F203" r:id="rId36" xr:uid="{00000000-0004-0000-0100-000023000000}"/>
    <hyperlink ref="F206" r:id="rId37" xr:uid="{00000000-0004-0000-0100-000024000000}"/>
    <hyperlink ref="F208" r:id="rId38" xr:uid="{00000000-0004-0000-0100-000025000000}"/>
    <hyperlink ref="F210" r:id="rId39" xr:uid="{00000000-0004-0000-0100-000026000000}"/>
    <hyperlink ref="F213" r:id="rId40" xr:uid="{00000000-0004-0000-0100-000027000000}"/>
    <hyperlink ref="F217" r:id="rId41" xr:uid="{00000000-0004-0000-0100-000028000000}"/>
    <hyperlink ref="F220" r:id="rId42" xr:uid="{00000000-0004-0000-0100-000029000000}"/>
    <hyperlink ref="F223" r:id="rId43" xr:uid="{00000000-0004-0000-0100-00002A000000}"/>
    <hyperlink ref="F227" r:id="rId44" xr:uid="{00000000-0004-0000-0100-00002B000000}"/>
    <hyperlink ref="F230" r:id="rId45" xr:uid="{00000000-0004-0000-0100-00002C000000}"/>
    <hyperlink ref="F233" r:id="rId46" xr:uid="{00000000-0004-0000-0100-00002D000000}"/>
    <hyperlink ref="F235" r:id="rId47" xr:uid="{00000000-0004-0000-0100-00002E000000}"/>
    <hyperlink ref="F237" r:id="rId48" xr:uid="{00000000-0004-0000-0100-00002F000000}"/>
    <hyperlink ref="F239" r:id="rId49" xr:uid="{00000000-0004-0000-0100-000030000000}"/>
    <hyperlink ref="F241" r:id="rId50" xr:uid="{00000000-0004-0000-0100-000031000000}"/>
    <hyperlink ref="F244" r:id="rId51" xr:uid="{00000000-0004-0000-0100-000032000000}"/>
    <hyperlink ref="F248" r:id="rId52" xr:uid="{00000000-0004-0000-0100-000033000000}"/>
    <hyperlink ref="F251" r:id="rId53" xr:uid="{00000000-0004-0000-0100-000034000000}"/>
    <hyperlink ref="F254" r:id="rId54" xr:uid="{00000000-0004-0000-0100-000035000000}"/>
    <hyperlink ref="F257" r:id="rId55" xr:uid="{00000000-0004-0000-0100-000036000000}"/>
    <hyperlink ref="F259" r:id="rId56" xr:uid="{00000000-0004-0000-0100-000037000000}"/>
    <hyperlink ref="F261" r:id="rId57" xr:uid="{00000000-0004-0000-0100-000038000000}"/>
    <hyperlink ref="F263" r:id="rId58" xr:uid="{00000000-0004-0000-0100-000039000000}"/>
    <hyperlink ref="F267" r:id="rId59" xr:uid="{00000000-0004-0000-0100-00003A000000}"/>
    <hyperlink ref="F271" r:id="rId60" xr:uid="{00000000-0004-0000-0100-00003B000000}"/>
    <hyperlink ref="F274" r:id="rId61" xr:uid="{00000000-0004-0000-0100-00003C000000}"/>
    <hyperlink ref="F276" r:id="rId62" xr:uid="{00000000-0004-0000-0100-00003D000000}"/>
    <hyperlink ref="F279" r:id="rId63" xr:uid="{00000000-0004-0000-0100-00003E000000}"/>
    <hyperlink ref="F283" r:id="rId64" xr:uid="{00000000-0004-0000-0100-00003F000000}"/>
    <hyperlink ref="F285" r:id="rId65" xr:uid="{00000000-0004-0000-0100-000040000000}"/>
    <hyperlink ref="F287" r:id="rId66" xr:uid="{00000000-0004-0000-0100-000041000000}"/>
    <hyperlink ref="F289" r:id="rId67" xr:uid="{00000000-0004-0000-0100-000042000000}"/>
    <hyperlink ref="F291" r:id="rId68" xr:uid="{00000000-0004-0000-0100-000043000000}"/>
    <hyperlink ref="F293" r:id="rId69" xr:uid="{00000000-0004-0000-0100-000044000000}"/>
    <hyperlink ref="F295" r:id="rId70" xr:uid="{00000000-0004-0000-0100-000045000000}"/>
    <hyperlink ref="F300" r:id="rId71" xr:uid="{00000000-0004-0000-0100-000046000000}"/>
    <hyperlink ref="F303" r:id="rId72" xr:uid="{00000000-0004-0000-0100-000047000000}"/>
    <hyperlink ref="F305" r:id="rId73" xr:uid="{00000000-0004-0000-0100-000048000000}"/>
    <hyperlink ref="F308" r:id="rId74" xr:uid="{00000000-0004-0000-0100-000049000000}"/>
    <hyperlink ref="F310" r:id="rId75" xr:uid="{00000000-0004-0000-0100-00004A000000}"/>
    <hyperlink ref="F313" r:id="rId76" xr:uid="{00000000-0004-0000-0100-00004B000000}"/>
    <hyperlink ref="F316" r:id="rId77" xr:uid="{00000000-0004-0000-0100-00004C000000}"/>
    <hyperlink ref="F321" r:id="rId78" xr:uid="{00000000-0004-0000-0100-00004D000000}"/>
    <hyperlink ref="F324" r:id="rId79" xr:uid="{00000000-0004-0000-0100-00004E000000}"/>
    <hyperlink ref="F326" r:id="rId80" xr:uid="{00000000-0004-0000-0100-00004F000000}"/>
    <hyperlink ref="F330" r:id="rId81" xr:uid="{00000000-0004-0000-0100-000050000000}"/>
    <hyperlink ref="F338" r:id="rId82" xr:uid="{00000000-0004-0000-0100-000051000000}"/>
    <hyperlink ref="F342" r:id="rId83" xr:uid="{00000000-0004-0000-0100-000052000000}"/>
    <hyperlink ref="F346" r:id="rId84" xr:uid="{00000000-0004-0000-0100-000053000000}"/>
    <hyperlink ref="F350" r:id="rId85" xr:uid="{00000000-0004-0000-0100-000054000000}"/>
    <hyperlink ref="F353" r:id="rId86" xr:uid="{00000000-0004-0000-0100-000055000000}"/>
    <hyperlink ref="F356" r:id="rId87" xr:uid="{00000000-0004-0000-0100-000056000000}"/>
    <hyperlink ref="F361" r:id="rId88" xr:uid="{00000000-0004-0000-0100-000057000000}"/>
    <hyperlink ref="F363" r:id="rId89" xr:uid="{00000000-0004-0000-0100-000058000000}"/>
    <hyperlink ref="F367" r:id="rId90" xr:uid="{00000000-0004-0000-0100-000059000000}"/>
    <hyperlink ref="F373" r:id="rId91" xr:uid="{00000000-0004-0000-0100-00005A000000}"/>
    <hyperlink ref="F379" r:id="rId92" xr:uid="{00000000-0004-0000-0100-00005B000000}"/>
    <hyperlink ref="F382" r:id="rId93" xr:uid="{00000000-0004-0000-0100-00005C000000}"/>
    <hyperlink ref="F384" r:id="rId94" xr:uid="{00000000-0004-0000-0100-00005D000000}"/>
    <hyperlink ref="F387" r:id="rId95" xr:uid="{00000000-0004-0000-0100-00005E000000}"/>
    <hyperlink ref="F392" r:id="rId96" xr:uid="{00000000-0004-0000-0100-00005F000000}"/>
    <hyperlink ref="F395" r:id="rId97" xr:uid="{00000000-0004-0000-0100-000060000000}"/>
    <hyperlink ref="F397" r:id="rId98" xr:uid="{00000000-0004-0000-0100-000061000000}"/>
    <hyperlink ref="F400" r:id="rId99" xr:uid="{00000000-0004-0000-0100-000062000000}"/>
    <hyperlink ref="F403" r:id="rId100" xr:uid="{00000000-0004-0000-0100-000063000000}"/>
    <hyperlink ref="F405" r:id="rId101" xr:uid="{00000000-0004-0000-0100-000064000000}"/>
    <hyperlink ref="F408" r:id="rId102" xr:uid="{00000000-0004-0000-0100-000065000000}"/>
    <hyperlink ref="F414" r:id="rId103" xr:uid="{00000000-0004-0000-0100-000066000000}"/>
    <hyperlink ref="F420" r:id="rId104" xr:uid="{00000000-0004-0000-0100-00006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18" t="s">
        <v>88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85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1" t="str">
        <f>'Rekapitulace stavby'!K6</f>
        <v>Lokalita RD Nad Vagónkou</v>
      </c>
      <c r="F7" s="362"/>
      <c r="G7" s="362"/>
      <c r="H7" s="362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3" t="s">
        <v>855</v>
      </c>
      <c r="F9" s="364"/>
      <c r="G9" s="364"/>
      <c r="H9" s="36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18. 4. 2025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5" t="str">
        <f>'Rekapitulace stavby'!E14</f>
        <v>Vyplň údaj</v>
      </c>
      <c r="F18" s="366"/>
      <c r="G18" s="366"/>
      <c r="H18" s="366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34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29</v>
      </c>
      <c r="J24" s="108" t="s">
        <v>36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39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7" t="s">
        <v>19</v>
      </c>
      <c r="F27" s="367"/>
      <c r="G27" s="367"/>
      <c r="H27" s="36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41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43</v>
      </c>
      <c r="G32" s="35"/>
      <c r="H32" s="35"/>
      <c r="I32" s="116" t="s">
        <v>42</v>
      </c>
      <c r="J32" s="116" t="s">
        <v>44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45</v>
      </c>
      <c r="E33" s="106" t="s">
        <v>46</v>
      </c>
      <c r="F33" s="118">
        <f>ROUND((SUM(BE86:BE150)),  2)</f>
        <v>0</v>
      </c>
      <c r="G33" s="35"/>
      <c r="H33" s="35"/>
      <c r="I33" s="119">
        <v>0.21</v>
      </c>
      <c r="J33" s="118">
        <f>ROUND(((SUM(BE86:BE150))*I33),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47</v>
      </c>
      <c r="F34" s="118">
        <f>ROUND((SUM(BF86:BF150)),  2)</f>
        <v>0</v>
      </c>
      <c r="G34" s="35"/>
      <c r="H34" s="35"/>
      <c r="I34" s="119">
        <v>0.12</v>
      </c>
      <c r="J34" s="118">
        <f>ROUND(((SUM(BF86:BF150))*I34),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48</v>
      </c>
      <c r="F35" s="118">
        <f>ROUND((SUM(BG86:BG150)),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49</v>
      </c>
      <c r="F36" s="118">
        <f>ROUND((SUM(BH86:BH150)),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50</v>
      </c>
      <c r="F37" s="118">
        <f>ROUND((SUM(BI86:BI150)),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8" t="str">
        <f>E7</f>
        <v>Lokalita RD Nad Vagónkou</v>
      </c>
      <c r="F48" s="369"/>
      <c r="G48" s="369"/>
      <c r="H48" s="36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1" t="str">
        <f>E9</f>
        <v>SO 301 - Výměna potrubí vodovodu</v>
      </c>
      <c r="F50" s="370"/>
      <c r="G50" s="370"/>
      <c r="H50" s="37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Karviná</v>
      </c>
      <c r="G52" s="37"/>
      <c r="H52" s="37"/>
      <c r="I52" s="30" t="s">
        <v>23</v>
      </c>
      <c r="J52" s="60" t="str">
        <f>IF(J12="","",J12)</f>
        <v>18. 4. 2025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Statutární město Karviná</v>
      </c>
      <c r="G54" s="37"/>
      <c r="H54" s="37"/>
      <c r="I54" s="30" t="s">
        <v>33</v>
      </c>
      <c r="J54" s="33" t="str">
        <f>E21</f>
        <v>PROINK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PROINK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73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5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4.85" customHeight="1">
      <c r="B62" s="141"/>
      <c r="C62" s="142"/>
      <c r="D62" s="143" t="s">
        <v>105</v>
      </c>
      <c r="E62" s="144"/>
      <c r="F62" s="144"/>
      <c r="G62" s="144"/>
      <c r="H62" s="144"/>
      <c r="I62" s="144"/>
      <c r="J62" s="145">
        <f>J89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856</v>
      </c>
      <c r="E63" s="144"/>
      <c r="F63" s="144"/>
      <c r="G63" s="144"/>
      <c r="H63" s="144"/>
      <c r="I63" s="144"/>
      <c r="J63" s="145">
        <f>J115</f>
        <v>0</v>
      </c>
      <c r="K63" s="142"/>
      <c r="L63" s="146"/>
    </row>
    <row r="64" spans="1:47" s="10" customFormat="1" ht="14.85" customHeight="1">
      <c r="B64" s="141"/>
      <c r="C64" s="142"/>
      <c r="D64" s="143" t="s">
        <v>857</v>
      </c>
      <c r="E64" s="144"/>
      <c r="F64" s="144"/>
      <c r="G64" s="144"/>
      <c r="H64" s="144"/>
      <c r="I64" s="144"/>
      <c r="J64" s="145">
        <f>J116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858</v>
      </c>
      <c r="E65" s="144"/>
      <c r="F65" s="144"/>
      <c r="G65" s="144"/>
      <c r="H65" s="144"/>
      <c r="I65" s="144"/>
      <c r="J65" s="145">
        <f>J147</f>
        <v>0</v>
      </c>
      <c r="K65" s="142"/>
      <c r="L65" s="146"/>
    </row>
    <row r="66" spans="1:31" s="10" customFormat="1" ht="14.85" customHeight="1">
      <c r="B66" s="141"/>
      <c r="C66" s="142"/>
      <c r="D66" s="143" t="s">
        <v>859</v>
      </c>
      <c r="E66" s="144"/>
      <c r="F66" s="144"/>
      <c r="G66" s="144"/>
      <c r="H66" s="144"/>
      <c r="I66" s="144"/>
      <c r="J66" s="145">
        <f>J148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112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8" t="str">
        <f>E7</f>
        <v>Lokalita RD Nad Vagónkou</v>
      </c>
      <c r="F76" s="369"/>
      <c r="G76" s="369"/>
      <c r="H76" s="369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96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1" t="str">
        <f>E9</f>
        <v>SO 301 - Výměna potrubí vodovodu</v>
      </c>
      <c r="F78" s="370"/>
      <c r="G78" s="370"/>
      <c r="H78" s="370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Karviná</v>
      </c>
      <c r="G80" s="37"/>
      <c r="H80" s="37"/>
      <c r="I80" s="30" t="s">
        <v>23</v>
      </c>
      <c r="J80" s="60" t="str">
        <f>IF(J12="","",J12)</f>
        <v>18. 4. 2025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E15</f>
        <v>Statutární město Karviná</v>
      </c>
      <c r="G82" s="37"/>
      <c r="H82" s="37"/>
      <c r="I82" s="30" t="s">
        <v>33</v>
      </c>
      <c r="J82" s="33" t="str">
        <f>E21</f>
        <v>PROINK s.r.o.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31</v>
      </c>
      <c r="D83" s="37"/>
      <c r="E83" s="37"/>
      <c r="F83" s="28" t="str">
        <f>IF(E18="","",E18)</f>
        <v>Vyplň údaj</v>
      </c>
      <c r="G83" s="37"/>
      <c r="H83" s="37"/>
      <c r="I83" s="30" t="s">
        <v>38</v>
      </c>
      <c r="J83" s="33" t="str">
        <f>E24</f>
        <v>PROINK s.r.o.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113</v>
      </c>
      <c r="D85" s="150" t="s">
        <v>60</v>
      </c>
      <c r="E85" s="150" t="s">
        <v>56</v>
      </c>
      <c r="F85" s="150" t="s">
        <v>57</v>
      </c>
      <c r="G85" s="150" t="s">
        <v>114</v>
      </c>
      <c r="H85" s="150" t="s">
        <v>115</v>
      </c>
      <c r="I85" s="150" t="s">
        <v>116</v>
      </c>
      <c r="J85" s="150" t="s">
        <v>100</v>
      </c>
      <c r="K85" s="151" t="s">
        <v>117</v>
      </c>
      <c r="L85" s="152"/>
      <c r="M85" s="69" t="s">
        <v>19</v>
      </c>
      <c r="N85" s="70" t="s">
        <v>45</v>
      </c>
      <c r="O85" s="70" t="s">
        <v>118</v>
      </c>
      <c r="P85" s="70" t="s">
        <v>119</v>
      </c>
      <c r="Q85" s="70" t="s">
        <v>120</v>
      </c>
      <c r="R85" s="70" t="s">
        <v>121</v>
      </c>
      <c r="S85" s="70" t="s">
        <v>122</v>
      </c>
      <c r="T85" s="71" t="s">
        <v>123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124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</f>
        <v>0</v>
      </c>
      <c r="Q86" s="73"/>
      <c r="R86" s="155">
        <f>R87</f>
        <v>13.124048331999997</v>
      </c>
      <c r="S86" s="73"/>
      <c r="T86" s="15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74</v>
      </c>
      <c r="AU86" s="18" t="s">
        <v>101</v>
      </c>
      <c r="BK86" s="157">
        <f>BK87</f>
        <v>0</v>
      </c>
    </row>
    <row r="87" spans="1:65" s="12" customFormat="1" ht="25.9" customHeight="1">
      <c r="B87" s="158"/>
      <c r="C87" s="159"/>
      <c r="D87" s="160" t="s">
        <v>74</v>
      </c>
      <c r="E87" s="161" t="s">
        <v>125</v>
      </c>
      <c r="F87" s="161" t="s">
        <v>126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P88+P115+P147</f>
        <v>0</v>
      </c>
      <c r="Q87" s="166"/>
      <c r="R87" s="167">
        <f>R88+R115+R147</f>
        <v>13.124048331999997</v>
      </c>
      <c r="S87" s="166"/>
      <c r="T87" s="168">
        <f>T88+T115+T147</f>
        <v>0</v>
      </c>
      <c r="AR87" s="169" t="s">
        <v>83</v>
      </c>
      <c r="AT87" s="170" t="s">
        <v>74</v>
      </c>
      <c r="AU87" s="170" t="s">
        <v>75</v>
      </c>
      <c r="AY87" s="169" t="s">
        <v>127</v>
      </c>
      <c r="BK87" s="171">
        <f>BK88+BK115+BK147</f>
        <v>0</v>
      </c>
    </row>
    <row r="88" spans="1:65" s="12" customFormat="1" ht="22.9" customHeight="1">
      <c r="B88" s="158"/>
      <c r="C88" s="159"/>
      <c r="D88" s="160" t="s">
        <v>74</v>
      </c>
      <c r="E88" s="172" t="s">
        <v>83</v>
      </c>
      <c r="F88" s="172" t="s">
        <v>128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P89</f>
        <v>0</v>
      </c>
      <c r="Q88" s="166"/>
      <c r="R88" s="167">
        <f>R89</f>
        <v>12.134905279999998</v>
      </c>
      <c r="S88" s="166"/>
      <c r="T88" s="168">
        <f>T89</f>
        <v>0</v>
      </c>
      <c r="AR88" s="169" t="s">
        <v>83</v>
      </c>
      <c r="AT88" s="170" t="s">
        <v>74</v>
      </c>
      <c r="AU88" s="170" t="s">
        <v>83</v>
      </c>
      <c r="AY88" s="169" t="s">
        <v>127</v>
      </c>
      <c r="BK88" s="171">
        <f>BK89</f>
        <v>0</v>
      </c>
    </row>
    <row r="89" spans="1:65" s="12" customFormat="1" ht="20.85" customHeight="1">
      <c r="B89" s="158"/>
      <c r="C89" s="159"/>
      <c r="D89" s="160" t="s">
        <v>74</v>
      </c>
      <c r="E89" s="172" t="s">
        <v>198</v>
      </c>
      <c r="F89" s="172" t="s">
        <v>203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SUM(P90:P114)</f>
        <v>0</v>
      </c>
      <c r="Q89" s="166"/>
      <c r="R89" s="167">
        <f>SUM(R90:R114)</f>
        <v>12.134905279999998</v>
      </c>
      <c r="S89" s="166"/>
      <c r="T89" s="168">
        <f>SUM(T90:T114)</f>
        <v>0</v>
      </c>
      <c r="AR89" s="169" t="s">
        <v>83</v>
      </c>
      <c r="AT89" s="170" t="s">
        <v>74</v>
      </c>
      <c r="AU89" s="170" t="s">
        <v>85</v>
      </c>
      <c r="AY89" s="169" t="s">
        <v>127</v>
      </c>
      <c r="BK89" s="171">
        <f>SUM(BK90:BK114)</f>
        <v>0</v>
      </c>
    </row>
    <row r="90" spans="1:65" s="2" customFormat="1" ht="24.2" customHeight="1">
      <c r="A90" s="35"/>
      <c r="B90" s="36"/>
      <c r="C90" s="174" t="s">
        <v>83</v>
      </c>
      <c r="D90" s="174" t="s">
        <v>131</v>
      </c>
      <c r="E90" s="175" t="s">
        <v>860</v>
      </c>
      <c r="F90" s="176" t="s">
        <v>861</v>
      </c>
      <c r="G90" s="177" t="s">
        <v>218</v>
      </c>
      <c r="H90" s="178">
        <v>21.6</v>
      </c>
      <c r="I90" s="179"/>
      <c r="J90" s="180">
        <f>ROUND(I90*H90,2)</f>
        <v>0</v>
      </c>
      <c r="K90" s="176" t="s">
        <v>135</v>
      </c>
      <c r="L90" s="40"/>
      <c r="M90" s="181" t="s">
        <v>19</v>
      </c>
      <c r="N90" s="182" t="s">
        <v>46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136</v>
      </c>
      <c r="AT90" s="185" t="s">
        <v>131</v>
      </c>
      <c r="AU90" s="185" t="s">
        <v>137</v>
      </c>
      <c r="AY90" s="18" t="s">
        <v>127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83</v>
      </c>
      <c r="BK90" s="186">
        <f>ROUND(I90*H90,2)</f>
        <v>0</v>
      </c>
      <c r="BL90" s="18" t="s">
        <v>136</v>
      </c>
      <c r="BM90" s="185" t="s">
        <v>862</v>
      </c>
    </row>
    <row r="91" spans="1:65" s="2" customFormat="1" ht="11.25">
      <c r="A91" s="35"/>
      <c r="B91" s="36"/>
      <c r="C91" s="37"/>
      <c r="D91" s="187" t="s">
        <v>139</v>
      </c>
      <c r="E91" s="37"/>
      <c r="F91" s="188" t="s">
        <v>863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139</v>
      </c>
      <c r="AU91" s="18" t="s">
        <v>137</v>
      </c>
    </row>
    <row r="92" spans="1:65" s="13" customFormat="1" ht="11.25">
      <c r="B92" s="192"/>
      <c r="C92" s="193"/>
      <c r="D92" s="194" t="s">
        <v>147</v>
      </c>
      <c r="E92" s="195" t="s">
        <v>19</v>
      </c>
      <c r="F92" s="196" t="s">
        <v>864</v>
      </c>
      <c r="G92" s="193"/>
      <c r="H92" s="197">
        <v>21.6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147</v>
      </c>
      <c r="AU92" s="203" t="s">
        <v>137</v>
      </c>
      <c r="AV92" s="13" t="s">
        <v>85</v>
      </c>
      <c r="AW92" s="13" t="s">
        <v>37</v>
      </c>
      <c r="AX92" s="13" t="s">
        <v>83</v>
      </c>
      <c r="AY92" s="203" t="s">
        <v>127</v>
      </c>
    </row>
    <row r="93" spans="1:65" s="2" customFormat="1" ht="24.2" customHeight="1">
      <c r="A93" s="35"/>
      <c r="B93" s="36"/>
      <c r="C93" s="174" t="s">
        <v>85</v>
      </c>
      <c r="D93" s="174" t="s">
        <v>131</v>
      </c>
      <c r="E93" s="175" t="s">
        <v>865</v>
      </c>
      <c r="F93" s="176" t="s">
        <v>866</v>
      </c>
      <c r="G93" s="177" t="s">
        <v>143</v>
      </c>
      <c r="H93" s="178">
        <v>48</v>
      </c>
      <c r="I93" s="179"/>
      <c r="J93" s="180">
        <f>ROUND(I93*H93,2)</f>
        <v>0</v>
      </c>
      <c r="K93" s="176" t="s">
        <v>135</v>
      </c>
      <c r="L93" s="40"/>
      <c r="M93" s="181" t="s">
        <v>19</v>
      </c>
      <c r="N93" s="182" t="s">
        <v>46</v>
      </c>
      <c r="O93" s="65"/>
      <c r="P93" s="183">
        <f>O93*H93</f>
        <v>0</v>
      </c>
      <c r="Q93" s="183">
        <v>5.8135999999999995E-4</v>
      </c>
      <c r="R93" s="183">
        <f>Q93*H93</f>
        <v>2.7905279999999998E-2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136</v>
      </c>
      <c r="AT93" s="185" t="s">
        <v>131</v>
      </c>
      <c r="AU93" s="185" t="s">
        <v>137</v>
      </c>
      <c r="AY93" s="18" t="s">
        <v>127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83</v>
      </c>
      <c r="BK93" s="186">
        <f>ROUND(I93*H93,2)</f>
        <v>0</v>
      </c>
      <c r="BL93" s="18" t="s">
        <v>136</v>
      </c>
      <c r="BM93" s="185" t="s">
        <v>867</v>
      </c>
    </row>
    <row r="94" spans="1:65" s="2" customFormat="1" ht="11.25">
      <c r="A94" s="35"/>
      <c r="B94" s="36"/>
      <c r="C94" s="37"/>
      <c r="D94" s="187" t="s">
        <v>139</v>
      </c>
      <c r="E94" s="37"/>
      <c r="F94" s="188" t="s">
        <v>868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139</v>
      </c>
      <c r="AU94" s="18" t="s">
        <v>137</v>
      </c>
    </row>
    <row r="95" spans="1:65" s="13" customFormat="1" ht="11.25">
      <c r="B95" s="192"/>
      <c r="C95" s="193"/>
      <c r="D95" s="194" t="s">
        <v>147</v>
      </c>
      <c r="E95" s="195" t="s">
        <v>19</v>
      </c>
      <c r="F95" s="196" t="s">
        <v>869</v>
      </c>
      <c r="G95" s="193"/>
      <c r="H95" s="197">
        <v>48</v>
      </c>
      <c r="I95" s="198"/>
      <c r="J95" s="193"/>
      <c r="K95" s="193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147</v>
      </c>
      <c r="AU95" s="203" t="s">
        <v>137</v>
      </c>
      <c r="AV95" s="13" t="s">
        <v>85</v>
      </c>
      <c r="AW95" s="13" t="s">
        <v>37</v>
      </c>
      <c r="AX95" s="13" t="s">
        <v>83</v>
      </c>
      <c r="AY95" s="203" t="s">
        <v>127</v>
      </c>
    </row>
    <row r="96" spans="1:65" s="2" customFormat="1" ht="24.2" customHeight="1">
      <c r="A96" s="35"/>
      <c r="B96" s="36"/>
      <c r="C96" s="174" t="s">
        <v>137</v>
      </c>
      <c r="D96" s="174" t="s">
        <v>131</v>
      </c>
      <c r="E96" s="175" t="s">
        <v>870</v>
      </c>
      <c r="F96" s="176" t="s">
        <v>871</v>
      </c>
      <c r="G96" s="177" t="s">
        <v>143</v>
      </c>
      <c r="H96" s="178">
        <v>48</v>
      </c>
      <c r="I96" s="179"/>
      <c r="J96" s="180">
        <f>ROUND(I96*H96,2)</f>
        <v>0</v>
      </c>
      <c r="K96" s="176" t="s">
        <v>135</v>
      </c>
      <c r="L96" s="40"/>
      <c r="M96" s="181" t="s">
        <v>19</v>
      </c>
      <c r="N96" s="182" t="s">
        <v>46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136</v>
      </c>
      <c r="AT96" s="185" t="s">
        <v>131</v>
      </c>
      <c r="AU96" s="185" t="s">
        <v>137</v>
      </c>
      <c r="AY96" s="18" t="s">
        <v>127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83</v>
      </c>
      <c r="BK96" s="186">
        <f>ROUND(I96*H96,2)</f>
        <v>0</v>
      </c>
      <c r="BL96" s="18" t="s">
        <v>136</v>
      </c>
      <c r="BM96" s="185" t="s">
        <v>872</v>
      </c>
    </row>
    <row r="97" spans="1:65" s="2" customFormat="1" ht="11.25">
      <c r="A97" s="35"/>
      <c r="B97" s="36"/>
      <c r="C97" s="37"/>
      <c r="D97" s="187" t="s">
        <v>139</v>
      </c>
      <c r="E97" s="37"/>
      <c r="F97" s="188" t="s">
        <v>873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139</v>
      </c>
      <c r="AU97" s="18" t="s">
        <v>137</v>
      </c>
    </row>
    <row r="98" spans="1:65" s="2" customFormat="1" ht="24.2" customHeight="1">
      <c r="A98" s="35"/>
      <c r="B98" s="36"/>
      <c r="C98" s="174" t="s">
        <v>136</v>
      </c>
      <c r="D98" s="174" t="s">
        <v>131</v>
      </c>
      <c r="E98" s="175" t="s">
        <v>290</v>
      </c>
      <c r="F98" s="176" t="s">
        <v>291</v>
      </c>
      <c r="G98" s="177" t="s">
        <v>218</v>
      </c>
      <c r="H98" s="178">
        <v>2.8620000000000001</v>
      </c>
      <c r="I98" s="179"/>
      <c r="J98" s="180">
        <f>ROUND(I98*H98,2)</f>
        <v>0</v>
      </c>
      <c r="K98" s="176" t="s">
        <v>135</v>
      </c>
      <c r="L98" s="40"/>
      <c r="M98" s="181" t="s">
        <v>19</v>
      </c>
      <c r="N98" s="182" t="s">
        <v>46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136</v>
      </c>
      <c r="AT98" s="185" t="s">
        <v>131</v>
      </c>
      <c r="AU98" s="185" t="s">
        <v>137</v>
      </c>
      <c r="AY98" s="18" t="s">
        <v>127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83</v>
      </c>
      <c r="BK98" s="186">
        <f>ROUND(I98*H98,2)</f>
        <v>0</v>
      </c>
      <c r="BL98" s="18" t="s">
        <v>136</v>
      </c>
      <c r="BM98" s="185" t="s">
        <v>874</v>
      </c>
    </row>
    <row r="99" spans="1:65" s="2" customFormat="1" ht="11.25">
      <c r="A99" s="35"/>
      <c r="B99" s="36"/>
      <c r="C99" s="37"/>
      <c r="D99" s="187" t="s">
        <v>139</v>
      </c>
      <c r="E99" s="37"/>
      <c r="F99" s="188" t="s">
        <v>293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139</v>
      </c>
      <c r="AU99" s="18" t="s">
        <v>137</v>
      </c>
    </row>
    <row r="100" spans="1:65" s="13" customFormat="1" ht="11.25">
      <c r="B100" s="192"/>
      <c r="C100" s="193"/>
      <c r="D100" s="194" t="s">
        <v>147</v>
      </c>
      <c r="E100" s="195" t="s">
        <v>19</v>
      </c>
      <c r="F100" s="196" t="s">
        <v>875</v>
      </c>
      <c r="G100" s="193"/>
      <c r="H100" s="197">
        <v>2.8620000000000001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147</v>
      </c>
      <c r="AU100" s="203" t="s">
        <v>137</v>
      </c>
      <c r="AV100" s="13" t="s">
        <v>85</v>
      </c>
      <c r="AW100" s="13" t="s">
        <v>37</v>
      </c>
      <c r="AX100" s="13" t="s">
        <v>83</v>
      </c>
      <c r="AY100" s="203" t="s">
        <v>127</v>
      </c>
    </row>
    <row r="101" spans="1:65" s="2" customFormat="1" ht="16.5" customHeight="1">
      <c r="A101" s="35"/>
      <c r="B101" s="36"/>
      <c r="C101" s="216" t="s">
        <v>158</v>
      </c>
      <c r="D101" s="216" t="s">
        <v>284</v>
      </c>
      <c r="E101" s="217" t="s">
        <v>301</v>
      </c>
      <c r="F101" s="218" t="s">
        <v>302</v>
      </c>
      <c r="G101" s="219" t="s">
        <v>186</v>
      </c>
      <c r="H101" s="220">
        <v>4.5789999999999997</v>
      </c>
      <c r="I101" s="221"/>
      <c r="J101" s="222">
        <f>ROUND(I101*H101,2)</f>
        <v>0</v>
      </c>
      <c r="K101" s="218" t="s">
        <v>135</v>
      </c>
      <c r="L101" s="223"/>
      <c r="M101" s="224" t="s">
        <v>19</v>
      </c>
      <c r="N101" s="225" t="s">
        <v>46</v>
      </c>
      <c r="O101" s="65"/>
      <c r="P101" s="183">
        <f>O101*H101</f>
        <v>0</v>
      </c>
      <c r="Q101" s="183">
        <v>1</v>
      </c>
      <c r="R101" s="183">
        <f>Q101*H101</f>
        <v>4.5789999999999997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173</v>
      </c>
      <c r="AT101" s="185" t="s">
        <v>284</v>
      </c>
      <c r="AU101" s="185" t="s">
        <v>137</v>
      </c>
      <c r="AY101" s="18" t="s">
        <v>127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83</v>
      </c>
      <c r="BK101" s="186">
        <f>ROUND(I101*H101,2)</f>
        <v>0</v>
      </c>
      <c r="BL101" s="18" t="s">
        <v>136</v>
      </c>
      <c r="BM101" s="185" t="s">
        <v>876</v>
      </c>
    </row>
    <row r="102" spans="1:65" s="13" customFormat="1" ht="11.25">
      <c r="B102" s="192"/>
      <c r="C102" s="193"/>
      <c r="D102" s="194" t="s">
        <v>147</v>
      </c>
      <c r="E102" s="195" t="s">
        <v>19</v>
      </c>
      <c r="F102" s="196" t="s">
        <v>877</v>
      </c>
      <c r="G102" s="193"/>
      <c r="H102" s="197">
        <v>4.5789999999999997</v>
      </c>
      <c r="I102" s="198"/>
      <c r="J102" s="193"/>
      <c r="K102" s="193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147</v>
      </c>
      <c r="AU102" s="203" t="s">
        <v>137</v>
      </c>
      <c r="AV102" s="13" t="s">
        <v>85</v>
      </c>
      <c r="AW102" s="13" t="s">
        <v>37</v>
      </c>
      <c r="AX102" s="13" t="s">
        <v>83</v>
      </c>
      <c r="AY102" s="203" t="s">
        <v>127</v>
      </c>
    </row>
    <row r="103" spans="1:65" s="2" customFormat="1" ht="33" customHeight="1">
      <c r="A103" s="35"/>
      <c r="B103" s="36"/>
      <c r="C103" s="174" t="s">
        <v>163</v>
      </c>
      <c r="D103" s="174" t="s">
        <v>131</v>
      </c>
      <c r="E103" s="175" t="s">
        <v>306</v>
      </c>
      <c r="F103" s="176" t="s">
        <v>878</v>
      </c>
      <c r="G103" s="177" t="s">
        <v>218</v>
      </c>
      <c r="H103" s="178">
        <v>4.4279999999999999</v>
      </c>
      <c r="I103" s="179"/>
      <c r="J103" s="180">
        <f>ROUND(I103*H103,2)</f>
        <v>0</v>
      </c>
      <c r="K103" s="176" t="s">
        <v>135</v>
      </c>
      <c r="L103" s="40"/>
      <c r="M103" s="181" t="s">
        <v>19</v>
      </c>
      <c r="N103" s="182" t="s">
        <v>46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136</v>
      </c>
      <c r="AT103" s="185" t="s">
        <v>131</v>
      </c>
      <c r="AU103" s="185" t="s">
        <v>137</v>
      </c>
      <c r="AY103" s="18" t="s">
        <v>127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83</v>
      </c>
      <c r="BK103" s="186">
        <f>ROUND(I103*H103,2)</f>
        <v>0</v>
      </c>
      <c r="BL103" s="18" t="s">
        <v>136</v>
      </c>
      <c r="BM103" s="185" t="s">
        <v>879</v>
      </c>
    </row>
    <row r="104" spans="1:65" s="2" customFormat="1" ht="11.25">
      <c r="A104" s="35"/>
      <c r="B104" s="36"/>
      <c r="C104" s="37"/>
      <c r="D104" s="187" t="s">
        <v>139</v>
      </c>
      <c r="E104" s="37"/>
      <c r="F104" s="188" t="s">
        <v>309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139</v>
      </c>
      <c r="AU104" s="18" t="s">
        <v>137</v>
      </c>
    </row>
    <row r="105" spans="1:65" s="13" customFormat="1" ht="11.25">
      <c r="B105" s="192"/>
      <c r="C105" s="193"/>
      <c r="D105" s="194" t="s">
        <v>147</v>
      </c>
      <c r="E105" s="195" t="s">
        <v>19</v>
      </c>
      <c r="F105" s="196" t="s">
        <v>880</v>
      </c>
      <c r="G105" s="193"/>
      <c r="H105" s="197">
        <v>4.4279999999999999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147</v>
      </c>
      <c r="AU105" s="203" t="s">
        <v>137</v>
      </c>
      <c r="AV105" s="13" t="s">
        <v>85</v>
      </c>
      <c r="AW105" s="13" t="s">
        <v>37</v>
      </c>
      <c r="AX105" s="13" t="s">
        <v>83</v>
      </c>
      <c r="AY105" s="203" t="s">
        <v>127</v>
      </c>
    </row>
    <row r="106" spans="1:65" s="2" customFormat="1" ht="16.5" customHeight="1">
      <c r="A106" s="35"/>
      <c r="B106" s="36"/>
      <c r="C106" s="216" t="s">
        <v>168</v>
      </c>
      <c r="D106" s="216" t="s">
        <v>284</v>
      </c>
      <c r="E106" s="217" t="s">
        <v>324</v>
      </c>
      <c r="F106" s="218" t="s">
        <v>881</v>
      </c>
      <c r="G106" s="219" t="s">
        <v>186</v>
      </c>
      <c r="H106" s="220">
        <v>7.5279999999999996</v>
      </c>
      <c r="I106" s="221"/>
      <c r="J106" s="222">
        <f>ROUND(I106*H106,2)</f>
        <v>0</v>
      </c>
      <c r="K106" s="218" t="s">
        <v>135</v>
      </c>
      <c r="L106" s="223"/>
      <c r="M106" s="224" t="s">
        <v>19</v>
      </c>
      <c r="N106" s="225" t="s">
        <v>46</v>
      </c>
      <c r="O106" s="65"/>
      <c r="P106" s="183">
        <f>O106*H106</f>
        <v>0</v>
      </c>
      <c r="Q106" s="183">
        <v>1</v>
      </c>
      <c r="R106" s="183">
        <f>Q106*H106</f>
        <v>7.5279999999999996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173</v>
      </c>
      <c r="AT106" s="185" t="s">
        <v>284</v>
      </c>
      <c r="AU106" s="185" t="s">
        <v>137</v>
      </c>
      <c r="AY106" s="18" t="s">
        <v>127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83</v>
      </c>
      <c r="BK106" s="186">
        <f>ROUND(I106*H106,2)</f>
        <v>0</v>
      </c>
      <c r="BL106" s="18" t="s">
        <v>136</v>
      </c>
      <c r="BM106" s="185" t="s">
        <v>882</v>
      </c>
    </row>
    <row r="107" spans="1:65" s="13" customFormat="1" ht="11.25">
      <c r="B107" s="192"/>
      <c r="C107" s="193"/>
      <c r="D107" s="194" t="s">
        <v>147</v>
      </c>
      <c r="E107" s="195" t="s">
        <v>19</v>
      </c>
      <c r="F107" s="196" t="s">
        <v>883</v>
      </c>
      <c r="G107" s="193"/>
      <c r="H107" s="197">
        <v>7.5279999999999996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147</v>
      </c>
      <c r="AU107" s="203" t="s">
        <v>137</v>
      </c>
      <c r="AV107" s="13" t="s">
        <v>85</v>
      </c>
      <c r="AW107" s="13" t="s">
        <v>37</v>
      </c>
      <c r="AX107" s="13" t="s">
        <v>83</v>
      </c>
      <c r="AY107" s="203" t="s">
        <v>127</v>
      </c>
    </row>
    <row r="108" spans="1:65" s="2" customFormat="1" ht="37.9" customHeight="1">
      <c r="A108" s="35"/>
      <c r="B108" s="36"/>
      <c r="C108" s="174" t="s">
        <v>173</v>
      </c>
      <c r="D108" s="174" t="s">
        <v>131</v>
      </c>
      <c r="E108" s="175" t="s">
        <v>334</v>
      </c>
      <c r="F108" s="176" t="s">
        <v>335</v>
      </c>
      <c r="G108" s="177" t="s">
        <v>218</v>
      </c>
      <c r="H108" s="178">
        <v>21.6</v>
      </c>
      <c r="I108" s="179"/>
      <c r="J108" s="180">
        <f>ROUND(I108*H108,2)</f>
        <v>0</v>
      </c>
      <c r="K108" s="176" t="s">
        <v>135</v>
      </c>
      <c r="L108" s="40"/>
      <c r="M108" s="181" t="s">
        <v>19</v>
      </c>
      <c r="N108" s="182" t="s">
        <v>46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136</v>
      </c>
      <c r="AT108" s="185" t="s">
        <v>131</v>
      </c>
      <c r="AU108" s="185" t="s">
        <v>137</v>
      </c>
      <c r="AY108" s="18" t="s">
        <v>127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83</v>
      </c>
      <c r="BK108" s="186">
        <f>ROUND(I108*H108,2)</f>
        <v>0</v>
      </c>
      <c r="BL108" s="18" t="s">
        <v>136</v>
      </c>
      <c r="BM108" s="185" t="s">
        <v>884</v>
      </c>
    </row>
    <row r="109" spans="1:65" s="2" customFormat="1" ht="11.25">
      <c r="A109" s="35"/>
      <c r="B109" s="36"/>
      <c r="C109" s="37"/>
      <c r="D109" s="187" t="s">
        <v>139</v>
      </c>
      <c r="E109" s="37"/>
      <c r="F109" s="188" t="s">
        <v>337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139</v>
      </c>
      <c r="AU109" s="18" t="s">
        <v>137</v>
      </c>
    </row>
    <row r="110" spans="1:65" s="2" customFormat="1" ht="24.2" customHeight="1">
      <c r="A110" s="35"/>
      <c r="B110" s="36"/>
      <c r="C110" s="174" t="s">
        <v>178</v>
      </c>
      <c r="D110" s="174" t="s">
        <v>131</v>
      </c>
      <c r="E110" s="175" t="s">
        <v>216</v>
      </c>
      <c r="F110" s="176" t="s">
        <v>217</v>
      </c>
      <c r="G110" s="177" t="s">
        <v>218</v>
      </c>
      <c r="H110" s="178">
        <v>21.6</v>
      </c>
      <c r="I110" s="179"/>
      <c r="J110" s="180">
        <f>ROUND(I110*H110,2)</f>
        <v>0</v>
      </c>
      <c r="K110" s="176" t="s">
        <v>135</v>
      </c>
      <c r="L110" s="40"/>
      <c r="M110" s="181" t="s">
        <v>19</v>
      </c>
      <c r="N110" s="182" t="s">
        <v>46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136</v>
      </c>
      <c r="AT110" s="185" t="s">
        <v>131</v>
      </c>
      <c r="AU110" s="185" t="s">
        <v>137</v>
      </c>
      <c r="AY110" s="18" t="s">
        <v>127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83</v>
      </c>
      <c r="BK110" s="186">
        <f>ROUND(I110*H110,2)</f>
        <v>0</v>
      </c>
      <c r="BL110" s="18" t="s">
        <v>136</v>
      </c>
      <c r="BM110" s="185" t="s">
        <v>885</v>
      </c>
    </row>
    <row r="111" spans="1:65" s="2" customFormat="1" ht="11.25">
      <c r="A111" s="35"/>
      <c r="B111" s="36"/>
      <c r="C111" s="37"/>
      <c r="D111" s="187" t="s">
        <v>139</v>
      </c>
      <c r="E111" s="37"/>
      <c r="F111" s="188" t="s">
        <v>220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139</v>
      </c>
      <c r="AU111" s="18" t="s">
        <v>137</v>
      </c>
    </row>
    <row r="112" spans="1:65" s="2" customFormat="1" ht="24.2" customHeight="1">
      <c r="A112" s="35"/>
      <c r="B112" s="36"/>
      <c r="C112" s="174" t="s">
        <v>183</v>
      </c>
      <c r="D112" s="174" t="s">
        <v>131</v>
      </c>
      <c r="E112" s="175" t="s">
        <v>342</v>
      </c>
      <c r="F112" s="176" t="s">
        <v>343</v>
      </c>
      <c r="G112" s="177" t="s">
        <v>186</v>
      </c>
      <c r="H112" s="178">
        <v>34.56</v>
      </c>
      <c r="I112" s="179"/>
      <c r="J112" s="180">
        <f>ROUND(I112*H112,2)</f>
        <v>0</v>
      </c>
      <c r="K112" s="176" t="s">
        <v>135</v>
      </c>
      <c r="L112" s="40"/>
      <c r="M112" s="181" t="s">
        <v>19</v>
      </c>
      <c r="N112" s="182" t="s">
        <v>46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136</v>
      </c>
      <c r="AT112" s="185" t="s">
        <v>131</v>
      </c>
      <c r="AU112" s="185" t="s">
        <v>137</v>
      </c>
      <c r="AY112" s="18" t="s">
        <v>127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83</v>
      </c>
      <c r="BK112" s="186">
        <f>ROUND(I112*H112,2)</f>
        <v>0</v>
      </c>
      <c r="BL112" s="18" t="s">
        <v>136</v>
      </c>
      <c r="BM112" s="185" t="s">
        <v>886</v>
      </c>
    </row>
    <row r="113" spans="1:65" s="2" customFormat="1" ht="11.25">
      <c r="A113" s="35"/>
      <c r="B113" s="36"/>
      <c r="C113" s="37"/>
      <c r="D113" s="187" t="s">
        <v>139</v>
      </c>
      <c r="E113" s="37"/>
      <c r="F113" s="188" t="s">
        <v>345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139</v>
      </c>
      <c r="AU113" s="18" t="s">
        <v>137</v>
      </c>
    </row>
    <row r="114" spans="1:65" s="13" customFormat="1" ht="11.25">
      <c r="B114" s="192"/>
      <c r="C114" s="193"/>
      <c r="D114" s="194" t="s">
        <v>147</v>
      </c>
      <c r="E114" s="195" t="s">
        <v>19</v>
      </c>
      <c r="F114" s="196" t="s">
        <v>887</v>
      </c>
      <c r="G114" s="193"/>
      <c r="H114" s="197">
        <v>34.56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147</v>
      </c>
      <c r="AU114" s="203" t="s">
        <v>137</v>
      </c>
      <c r="AV114" s="13" t="s">
        <v>85</v>
      </c>
      <c r="AW114" s="13" t="s">
        <v>37</v>
      </c>
      <c r="AX114" s="13" t="s">
        <v>83</v>
      </c>
      <c r="AY114" s="203" t="s">
        <v>127</v>
      </c>
    </row>
    <row r="115" spans="1:65" s="12" customFormat="1" ht="22.9" customHeight="1">
      <c r="B115" s="158"/>
      <c r="C115" s="159"/>
      <c r="D115" s="160" t="s">
        <v>74</v>
      </c>
      <c r="E115" s="172" t="s">
        <v>173</v>
      </c>
      <c r="F115" s="172" t="s">
        <v>888</v>
      </c>
      <c r="G115" s="159"/>
      <c r="H115" s="159"/>
      <c r="I115" s="162"/>
      <c r="J115" s="173">
        <f>BK115</f>
        <v>0</v>
      </c>
      <c r="K115" s="159"/>
      <c r="L115" s="164"/>
      <c r="M115" s="165"/>
      <c r="N115" s="166"/>
      <c r="O115" s="166"/>
      <c r="P115" s="167">
        <f>P116</f>
        <v>0</v>
      </c>
      <c r="Q115" s="166"/>
      <c r="R115" s="167">
        <f>R116</f>
        <v>0.98914305199999997</v>
      </c>
      <c r="S115" s="166"/>
      <c r="T115" s="168">
        <f>T116</f>
        <v>0</v>
      </c>
      <c r="AR115" s="169" t="s">
        <v>83</v>
      </c>
      <c r="AT115" s="170" t="s">
        <v>74</v>
      </c>
      <c r="AU115" s="170" t="s">
        <v>83</v>
      </c>
      <c r="AY115" s="169" t="s">
        <v>127</v>
      </c>
      <c r="BK115" s="171">
        <f>BK116</f>
        <v>0</v>
      </c>
    </row>
    <row r="116" spans="1:65" s="12" customFormat="1" ht="20.85" customHeight="1">
      <c r="B116" s="158"/>
      <c r="C116" s="159"/>
      <c r="D116" s="160" t="s">
        <v>74</v>
      </c>
      <c r="E116" s="172" t="s">
        <v>603</v>
      </c>
      <c r="F116" s="172" t="s">
        <v>889</v>
      </c>
      <c r="G116" s="159"/>
      <c r="H116" s="159"/>
      <c r="I116" s="162"/>
      <c r="J116" s="173">
        <f>BK116</f>
        <v>0</v>
      </c>
      <c r="K116" s="159"/>
      <c r="L116" s="164"/>
      <c r="M116" s="165"/>
      <c r="N116" s="166"/>
      <c r="O116" s="166"/>
      <c r="P116" s="167">
        <f>SUM(P117:P146)</f>
        <v>0</v>
      </c>
      <c r="Q116" s="166"/>
      <c r="R116" s="167">
        <f>SUM(R117:R146)</f>
        <v>0.98914305199999997</v>
      </c>
      <c r="S116" s="166"/>
      <c r="T116" s="168">
        <f>SUM(T117:T146)</f>
        <v>0</v>
      </c>
      <c r="AR116" s="169" t="s">
        <v>83</v>
      </c>
      <c r="AT116" s="170" t="s">
        <v>74</v>
      </c>
      <c r="AU116" s="170" t="s">
        <v>85</v>
      </c>
      <c r="AY116" s="169" t="s">
        <v>127</v>
      </c>
      <c r="BK116" s="171">
        <f>SUM(BK117:BK146)</f>
        <v>0</v>
      </c>
    </row>
    <row r="117" spans="1:65" s="2" customFormat="1" ht="16.5" customHeight="1">
      <c r="A117" s="35"/>
      <c r="B117" s="36"/>
      <c r="C117" s="174" t="s">
        <v>129</v>
      </c>
      <c r="D117" s="174" t="s">
        <v>131</v>
      </c>
      <c r="E117" s="175" t="s">
        <v>594</v>
      </c>
      <c r="F117" s="176" t="s">
        <v>595</v>
      </c>
      <c r="G117" s="177" t="s">
        <v>218</v>
      </c>
      <c r="H117" s="178">
        <v>1.08</v>
      </c>
      <c r="I117" s="179"/>
      <c r="J117" s="180">
        <f>ROUND(I117*H117,2)</f>
        <v>0</v>
      </c>
      <c r="K117" s="176" t="s">
        <v>135</v>
      </c>
      <c r="L117" s="40"/>
      <c r="M117" s="181" t="s">
        <v>19</v>
      </c>
      <c r="N117" s="182" t="s">
        <v>46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136</v>
      </c>
      <c r="AT117" s="185" t="s">
        <v>131</v>
      </c>
      <c r="AU117" s="185" t="s">
        <v>137</v>
      </c>
      <c r="AY117" s="18" t="s">
        <v>127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83</v>
      </c>
      <c r="BK117" s="186">
        <f>ROUND(I117*H117,2)</f>
        <v>0</v>
      </c>
      <c r="BL117" s="18" t="s">
        <v>136</v>
      </c>
      <c r="BM117" s="185" t="s">
        <v>890</v>
      </c>
    </row>
    <row r="118" spans="1:65" s="2" customFormat="1" ht="11.25">
      <c r="A118" s="35"/>
      <c r="B118" s="36"/>
      <c r="C118" s="37"/>
      <c r="D118" s="187" t="s">
        <v>139</v>
      </c>
      <c r="E118" s="37"/>
      <c r="F118" s="188" t="s">
        <v>597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139</v>
      </c>
      <c r="AU118" s="18" t="s">
        <v>137</v>
      </c>
    </row>
    <row r="119" spans="1:65" s="2" customFormat="1" ht="19.5">
      <c r="A119" s="35"/>
      <c r="B119" s="36"/>
      <c r="C119" s="37"/>
      <c r="D119" s="194" t="s">
        <v>227</v>
      </c>
      <c r="E119" s="37"/>
      <c r="F119" s="204" t="s">
        <v>891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227</v>
      </c>
      <c r="AU119" s="18" t="s">
        <v>137</v>
      </c>
    </row>
    <row r="120" spans="1:65" s="13" customFormat="1" ht="11.25">
      <c r="B120" s="192"/>
      <c r="C120" s="193"/>
      <c r="D120" s="194" t="s">
        <v>147</v>
      </c>
      <c r="E120" s="195" t="s">
        <v>19</v>
      </c>
      <c r="F120" s="196" t="s">
        <v>892</v>
      </c>
      <c r="G120" s="193"/>
      <c r="H120" s="197">
        <v>1.08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147</v>
      </c>
      <c r="AU120" s="203" t="s">
        <v>137</v>
      </c>
      <c r="AV120" s="13" t="s">
        <v>85</v>
      </c>
      <c r="AW120" s="13" t="s">
        <v>37</v>
      </c>
      <c r="AX120" s="13" t="s">
        <v>83</v>
      </c>
      <c r="AY120" s="203" t="s">
        <v>127</v>
      </c>
    </row>
    <row r="121" spans="1:65" s="2" customFormat="1" ht="24.2" customHeight="1">
      <c r="A121" s="35"/>
      <c r="B121" s="36"/>
      <c r="C121" s="174" t="s">
        <v>8</v>
      </c>
      <c r="D121" s="174" t="s">
        <v>131</v>
      </c>
      <c r="E121" s="175" t="s">
        <v>893</v>
      </c>
      <c r="F121" s="176" t="s">
        <v>894</v>
      </c>
      <c r="G121" s="177" t="s">
        <v>134</v>
      </c>
      <c r="H121" s="178">
        <v>12</v>
      </c>
      <c r="I121" s="179"/>
      <c r="J121" s="180">
        <f>ROUND(I121*H121,2)</f>
        <v>0</v>
      </c>
      <c r="K121" s="176" t="s">
        <v>135</v>
      </c>
      <c r="L121" s="40"/>
      <c r="M121" s="181" t="s">
        <v>19</v>
      </c>
      <c r="N121" s="182" t="s">
        <v>46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136</v>
      </c>
      <c r="AT121" s="185" t="s">
        <v>131</v>
      </c>
      <c r="AU121" s="185" t="s">
        <v>137</v>
      </c>
      <c r="AY121" s="18" t="s">
        <v>127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83</v>
      </c>
      <c r="BK121" s="186">
        <f>ROUND(I121*H121,2)</f>
        <v>0</v>
      </c>
      <c r="BL121" s="18" t="s">
        <v>136</v>
      </c>
      <c r="BM121" s="185" t="s">
        <v>895</v>
      </c>
    </row>
    <row r="122" spans="1:65" s="2" customFormat="1" ht="11.25">
      <c r="A122" s="35"/>
      <c r="B122" s="36"/>
      <c r="C122" s="37"/>
      <c r="D122" s="187" t="s">
        <v>139</v>
      </c>
      <c r="E122" s="37"/>
      <c r="F122" s="188" t="s">
        <v>896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139</v>
      </c>
      <c r="AU122" s="18" t="s">
        <v>137</v>
      </c>
    </row>
    <row r="123" spans="1:65" s="2" customFormat="1" ht="16.5" customHeight="1">
      <c r="A123" s="35"/>
      <c r="B123" s="36"/>
      <c r="C123" s="216" t="s">
        <v>198</v>
      </c>
      <c r="D123" s="216" t="s">
        <v>284</v>
      </c>
      <c r="E123" s="217" t="s">
        <v>897</v>
      </c>
      <c r="F123" s="218" t="s">
        <v>898</v>
      </c>
      <c r="G123" s="219" t="s">
        <v>134</v>
      </c>
      <c r="H123" s="220">
        <v>12</v>
      </c>
      <c r="I123" s="221"/>
      <c r="J123" s="222">
        <f>ROUND(I123*H123,2)</f>
        <v>0</v>
      </c>
      <c r="K123" s="218" t="s">
        <v>135</v>
      </c>
      <c r="L123" s="223"/>
      <c r="M123" s="224" t="s">
        <v>19</v>
      </c>
      <c r="N123" s="225" t="s">
        <v>46</v>
      </c>
      <c r="O123" s="65"/>
      <c r="P123" s="183">
        <f>O123*H123</f>
        <v>0</v>
      </c>
      <c r="Q123" s="183">
        <v>3.1800000000000001E-3</v>
      </c>
      <c r="R123" s="183">
        <f>Q123*H123</f>
        <v>3.8159999999999999E-2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173</v>
      </c>
      <c r="AT123" s="185" t="s">
        <v>284</v>
      </c>
      <c r="AU123" s="185" t="s">
        <v>137</v>
      </c>
      <c r="AY123" s="18" t="s">
        <v>127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83</v>
      </c>
      <c r="BK123" s="186">
        <f>ROUND(I123*H123,2)</f>
        <v>0</v>
      </c>
      <c r="BL123" s="18" t="s">
        <v>136</v>
      </c>
      <c r="BM123" s="185" t="s">
        <v>899</v>
      </c>
    </row>
    <row r="124" spans="1:65" s="2" customFormat="1" ht="24.2" customHeight="1">
      <c r="A124" s="35"/>
      <c r="B124" s="36"/>
      <c r="C124" s="174" t="s">
        <v>204</v>
      </c>
      <c r="D124" s="174" t="s">
        <v>131</v>
      </c>
      <c r="E124" s="175" t="s">
        <v>900</v>
      </c>
      <c r="F124" s="176" t="s">
        <v>901</v>
      </c>
      <c r="G124" s="177" t="s">
        <v>151</v>
      </c>
      <c r="H124" s="178">
        <v>8</v>
      </c>
      <c r="I124" s="179"/>
      <c r="J124" s="180">
        <f>ROUND(I124*H124,2)</f>
        <v>0</v>
      </c>
      <c r="K124" s="176" t="s">
        <v>135</v>
      </c>
      <c r="L124" s="40"/>
      <c r="M124" s="181" t="s">
        <v>19</v>
      </c>
      <c r="N124" s="182" t="s">
        <v>46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136</v>
      </c>
      <c r="AT124" s="185" t="s">
        <v>131</v>
      </c>
      <c r="AU124" s="185" t="s">
        <v>137</v>
      </c>
      <c r="AY124" s="18" t="s">
        <v>127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83</v>
      </c>
      <c r="BK124" s="186">
        <f>ROUND(I124*H124,2)</f>
        <v>0</v>
      </c>
      <c r="BL124" s="18" t="s">
        <v>136</v>
      </c>
      <c r="BM124" s="185" t="s">
        <v>902</v>
      </c>
    </row>
    <row r="125" spans="1:65" s="2" customFormat="1" ht="11.25">
      <c r="A125" s="35"/>
      <c r="B125" s="36"/>
      <c r="C125" s="37"/>
      <c r="D125" s="187" t="s">
        <v>139</v>
      </c>
      <c r="E125" s="37"/>
      <c r="F125" s="188" t="s">
        <v>903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139</v>
      </c>
      <c r="AU125" s="18" t="s">
        <v>137</v>
      </c>
    </row>
    <row r="126" spans="1:65" s="2" customFormat="1" ht="16.5" customHeight="1">
      <c r="A126" s="35"/>
      <c r="B126" s="36"/>
      <c r="C126" s="216" t="s">
        <v>210</v>
      </c>
      <c r="D126" s="216" t="s">
        <v>284</v>
      </c>
      <c r="E126" s="217" t="s">
        <v>904</v>
      </c>
      <c r="F126" s="218" t="s">
        <v>905</v>
      </c>
      <c r="G126" s="219" t="s">
        <v>151</v>
      </c>
      <c r="H126" s="220">
        <v>2</v>
      </c>
      <c r="I126" s="221"/>
      <c r="J126" s="222">
        <f>ROUND(I126*H126,2)</f>
        <v>0</v>
      </c>
      <c r="K126" s="218" t="s">
        <v>135</v>
      </c>
      <c r="L126" s="223"/>
      <c r="M126" s="224" t="s">
        <v>19</v>
      </c>
      <c r="N126" s="225" t="s">
        <v>46</v>
      </c>
      <c r="O126" s="65"/>
      <c r="P126" s="183">
        <f>O126*H126</f>
        <v>0</v>
      </c>
      <c r="Q126" s="183">
        <v>7.2000000000000005E-4</v>
      </c>
      <c r="R126" s="183">
        <f>Q126*H126</f>
        <v>1.4400000000000001E-3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173</v>
      </c>
      <c r="AT126" s="185" t="s">
        <v>284</v>
      </c>
      <c r="AU126" s="185" t="s">
        <v>137</v>
      </c>
      <c r="AY126" s="18" t="s">
        <v>127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83</v>
      </c>
      <c r="BK126" s="186">
        <f>ROUND(I126*H126,2)</f>
        <v>0</v>
      </c>
      <c r="BL126" s="18" t="s">
        <v>136</v>
      </c>
      <c r="BM126" s="185" t="s">
        <v>906</v>
      </c>
    </row>
    <row r="127" spans="1:65" s="2" customFormat="1" ht="16.5" customHeight="1">
      <c r="A127" s="35"/>
      <c r="B127" s="36"/>
      <c r="C127" s="216" t="s">
        <v>215</v>
      </c>
      <c r="D127" s="216" t="s">
        <v>284</v>
      </c>
      <c r="E127" s="217" t="s">
        <v>907</v>
      </c>
      <c r="F127" s="218" t="s">
        <v>908</v>
      </c>
      <c r="G127" s="219" t="s">
        <v>151</v>
      </c>
      <c r="H127" s="220">
        <v>2</v>
      </c>
      <c r="I127" s="221"/>
      <c r="J127" s="222">
        <f>ROUND(I127*H127,2)</f>
        <v>0</v>
      </c>
      <c r="K127" s="218" t="s">
        <v>19</v>
      </c>
      <c r="L127" s="223"/>
      <c r="M127" s="224" t="s">
        <v>19</v>
      </c>
      <c r="N127" s="225" t="s">
        <v>46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173</v>
      </c>
      <c r="AT127" s="185" t="s">
        <v>284</v>
      </c>
      <c r="AU127" s="185" t="s">
        <v>137</v>
      </c>
      <c r="AY127" s="18" t="s">
        <v>127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83</v>
      </c>
      <c r="BK127" s="186">
        <f>ROUND(I127*H127,2)</f>
        <v>0</v>
      </c>
      <c r="BL127" s="18" t="s">
        <v>136</v>
      </c>
      <c r="BM127" s="185" t="s">
        <v>909</v>
      </c>
    </row>
    <row r="128" spans="1:65" s="2" customFormat="1" ht="16.5" customHeight="1">
      <c r="A128" s="35"/>
      <c r="B128" s="36"/>
      <c r="C128" s="216" t="s">
        <v>222</v>
      </c>
      <c r="D128" s="216" t="s">
        <v>284</v>
      </c>
      <c r="E128" s="217" t="s">
        <v>910</v>
      </c>
      <c r="F128" s="218" t="s">
        <v>911</v>
      </c>
      <c r="G128" s="219" t="s">
        <v>151</v>
      </c>
      <c r="H128" s="220">
        <v>2</v>
      </c>
      <c r="I128" s="221"/>
      <c r="J128" s="222">
        <f>ROUND(I128*H128,2)</f>
        <v>0</v>
      </c>
      <c r="K128" s="218" t="s">
        <v>135</v>
      </c>
      <c r="L128" s="223"/>
      <c r="M128" s="224" t="s">
        <v>19</v>
      </c>
      <c r="N128" s="225" t="s">
        <v>46</v>
      </c>
      <c r="O128" s="65"/>
      <c r="P128" s="183">
        <f>O128*H128</f>
        <v>0</v>
      </c>
      <c r="Q128" s="183">
        <v>6.0299999999999998E-3</v>
      </c>
      <c r="R128" s="183">
        <f>Q128*H128</f>
        <v>1.206E-2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173</v>
      </c>
      <c r="AT128" s="185" t="s">
        <v>284</v>
      </c>
      <c r="AU128" s="185" t="s">
        <v>137</v>
      </c>
      <c r="AY128" s="18" t="s">
        <v>127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83</v>
      </c>
      <c r="BK128" s="186">
        <f>ROUND(I128*H128,2)</f>
        <v>0</v>
      </c>
      <c r="BL128" s="18" t="s">
        <v>136</v>
      </c>
      <c r="BM128" s="185" t="s">
        <v>912</v>
      </c>
    </row>
    <row r="129" spans="1:65" s="2" customFormat="1" ht="16.5" customHeight="1">
      <c r="A129" s="35"/>
      <c r="B129" s="36"/>
      <c r="C129" s="216" t="s">
        <v>229</v>
      </c>
      <c r="D129" s="216" t="s">
        <v>284</v>
      </c>
      <c r="E129" s="217" t="s">
        <v>913</v>
      </c>
      <c r="F129" s="218" t="s">
        <v>914</v>
      </c>
      <c r="G129" s="219" t="s">
        <v>151</v>
      </c>
      <c r="H129" s="220">
        <v>2</v>
      </c>
      <c r="I129" s="221"/>
      <c r="J129" s="222">
        <f>ROUND(I129*H129,2)</f>
        <v>0</v>
      </c>
      <c r="K129" s="218" t="s">
        <v>135</v>
      </c>
      <c r="L129" s="223"/>
      <c r="M129" s="224" t="s">
        <v>19</v>
      </c>
      <c r="N129" s="225" t="s">
        <v>46</v>
      </c>
      <c r="O129" s="65"/>
      <c r="P129" s="183">
        <f>O129*H129</f>
        <v>0</v>
      </c>
      <c r="Q129" s="183">
        <v>6.4900000000000001E-3</v>
      </c>
      <c r="R129" s="183">
        <f>Q129*H129</f>
        <v>1.298E-2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173</v>
      </c>
      <c r="AT129" s="185" t="s">
        <v>284</v>
      </c>
      <c r="AU129" s="185" t="s">
        <v>137</v>
      </c>
      <c r="AY129" s="18" t="s">
        <v>127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83</v>
      </c>
      <c r="BK129" s="186">
        <f>ROUND(I129*H129,2)</f>
        <v>0</v>
      </c>
      <c r="BL129" s="18" t="s">
        <v>136</v>
      </c>
      <c r="BM129" s="185" t="s">
        <v>915</v>
      </c>
    </row>
    <row r="130" spans="1:65" s="2" customFormat="1" ht="16.5" customHeight="1">
      <c r="A130" s="35"/>
      <c r="B130" s="36"/>
      <c r="C130" s="174" t="s">
        <v>234</v>
      </c>
      <c r="D130" s="174" t="s">
        <v>131</v>
      </c>
      <c r="E130" s="175" t="s">
        <v>916</v>
      </c>
      <c r="F130" s="176" t="s">
        <v>917</v>
      </c>
      <c r="G130" s="177" t="s">
        <v>134</v>
      </c>
      <c r="H130" s="178">
        <v>12</v>
      </c>
      <c r="I130" s="179"/>
      <c r="J130" s="180">
        <f>ROUND(I130*H130,2)</f>
        <v>0</v>
      </c>
      <c r="K130" s="176" t="s">
        <v>135</v>
      </c>
      <c r="L130" s="40"/>
      <c r="M130" s="181" t="s">
        <v>19</v>
      </c>
      <c r="N130" s="182" t="s">
        <v>46</v>
      </c>
      <c r="O130" s="65"/>
      <c r="P130" s="183">
        <f>O130*H130</f>
        <v>0</v>
      </c>
      <c r="Q130" s="183">
        <v>5.5000000000000003E-7</v>
      </c>
      <c r="R130" s="183">
        <f>Q130*H130</f>
        <v>6.6000000000000003E-6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136</v>
      </c>
      <c r="AT130" s="185" t="s">
        <v>131</v>
      </c>
      <c r="AU130" s="185" t="s">
        <v>137</v>
      </c>
      <c r="AY130" s="18" t="s">
        <v>127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83</v>
      </c>
      <c r="BK130" s="186">
        <f>ROUND(I130*H130,2)</f>
        <v>0</v>
      </c>
      <c r="BL130" s="18" t="s">
        <v>136</v>
      </c>
      <c r="BM130" s="185" t="s">
        <v>918</v>
      </c>
    </row>
    <row r="131" spans="1:65" s="2" customFormat="1" ht="11.25">
      <c r="A131" s="35"/>
      <c r="B131" s="36"/>
      <c r="C131" s="37"/>
      <c r="D131" s="187" t="s">
        <v>139</v>
      </c>
      <c r="E131" s="37"/>
      <c r="F131" s="188" t="s">
        <v>919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139</v>
      </c>
      <c r="AU131" s="18" t="s">
        <v>137</v>
      </c>
    </row>
    <row r="132" spans="1:65" s="2" customFormat="1" ht="16.5" customHeight="1">
      <c r="A132" s="35"/>
      <c r="B132" s="36"/>
      <c r="C132" s="174" t="s">
        <v>240</v>
      </c>
      <c r="D132" s="174" t="s">
        <v>131</v>
      </c>
      <c r="E132" s="175" t="s">
        <v>920</v>
      </c>
      <c r="F132" s="176" t="s">
        <v>921</v>
      </c>
      <c r="G132" s="177" t="s">
        <v>151</v>
      </c>
      <c r="H132" s="178">
        <v>1</v>
      </c>
      <c r="I132" s="179"/>
      <c r="J132" s="180">
        <f>ROUND(I132*H132,2)</f>
        <v>0</v>
      </c>
      <c r="K132" s="176" t="s">
        <v>19</v>
      </c>
      <c r="L132" s="40"/>
      <c r="M132" s="181" t="s">
        <v>19</v>
      </c>
      <c r="N132" s="182" t="s">
        <v>46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136</v>
      </c>
      <c r="AT132" s="185" t="s">
        <v>131</v>
      </c>
      <c r="AU132" s="185" t="s">
        <v>137</v>
      </c>
      <c r="AY132" s="18" t="s">
        <v>127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83</v>
      </c>
      <c r="BK132" s="186">
        <f>ROUND(I132*H132,2)</f>
        <v>0</v>
      </c>
      <c r="BL132" s="18" t="s">
        <v>136</v>
      </c>
      <c r="BM132" s="185" t="s">
        <v>922</v>
      </c>
    </row>
    <row r="133" spans="1:65" s="2" customFormat="1" ht="16.5" customHeight="1">
      <c r="A133" s="35"/>
      <c r="B133" s="36"/>
      <c r="C133" s="174" t="s">
        <v>7</v>
      </c>
      <c r="D133" s="174" t="s">
        <v>131</v>
      </c>
      <c r="E133" s="175" t="s">
        <v>923</v>
      </c>
      <c r="F133" s="176" t="s">
        <v>924</v>
      </c>
      <c r="G133" s="177" t="s">
        <v>151</v>
      </c>
      <c r="H133" s="178">
        <v>2</v>
      </c>
      <c r="I133" s="179"/>
      <c r="J133" s="180">
        <f>ROUND(I133*H133,2)</f>
        <v>0</v>
      </c>
      <c r="K133" s="176" t="s">
        <v>135</v>
      </c>
      <c r="L133" s="40"/>
      <c r="M133" s="181" t="s">
        <v>19</v>
      </c>
      <c r="N133" s="182" t="s">
        <v>46</v>
      </c>
      <c r="O133" s="65"/>
      <c r="P133" s="183">
        <f>O133*H133</f>
        <v>0</v>
      </c>
      <c r="Q133" s="183">
        <v>0.45937290600000003</v>
      </c>
      <c r="R133" s="183">
        <f>Q133*H133</f>
        <v>0.91874581200000005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136</v>
      </c>
      <c r="AT133" s="185" t="s">
        <v>131</v>
      </c>
      <c r="AU133" s="185" t="s">
        <v>137</v>
      </c>
      <c r="AY133" s="18" t="s">
        <v>127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83</v>
      </c>
      <c r="BK133" s="186">
        <f>ROUND(I133*H133,2)</f>
        <v>0</v>
      </c>
      <c r="BL133" s="18" t="s">
        <v>136</v>
      </c>
      <c r="BM133" s="185" t="s">
        <v>925</v>
      </c>
    </row>
    <row r="134" spans="1:65" s="2" customFormat="1" ht="11.25">
      <c r="A134" s="35"/>
      <c r="B134" s="36"/>
      <c r="C134" s="37"/>
      <c r="D134" s="187" t="s">
        <v>139</v>
      </c>
      <c r="E134" s="37"/>
      <c r="F134" s="188" t="s">
        <v>926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139</v>
      </c>
      <c r="AU134" s="18" t="s">
        <v>137</v>
      </c>
    </row>
    <row r="135" spans="1:65" s="2" customFormat="1" ht="16.5" customHeight="1">
      <c r="A135" s="35"/>
      <c r="B135" s="36"/>
      <c r="C135" s="174" t="s">
        <v>251</v>
      </c>
      <c r="D135" s="174" t="s">
        <v>131</v>
      </c>
      <c r="E135" s="175" t="s">
        <v>927</v>
      </c>
      <c r="F135" s="176" t="s">
        <v>928</v>
      </c>
      <c r="G135" s="177" t="s">
        <v>134</v>
      </c>
      <c r="H135" s="178">
        <v>12</v>
      </c>
      <c r="I135" s="179"/>
      <c r="J135" s="180">
        <f>ROUND(I135*H135,2)</f>
        <v>0</v>
      </c>
      <c r="K135" s="176" t="s">
        <v>144</v>
      </c>
      <c r="L135" s="40"/>
      <c r="M135" s="181" t="s">
        <v>19</v>
      </c>
      <c r="N135" s="182" t="s">
        <v>46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136</v>
      </c>
      <c r="AT135" s="185" t="s">
        <v>131</v>
      </c>
      <c r="AU135" s="185" t="s">
        <v>137</v>
      </c>
      <c r="AY135" s="18" t="s">
        <v>127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83</v>
      </c>
      <c r="BK135" s="186">
        <f>ROUND(I135*H135,2)</f>
        <v>0</v>
      </c>
      <c r="BL135" s="18" t="s">
        <v>136</v>
      </c>
      <c r="BM135" s="185" t="s">
        <v>929</v>
      </c>
    </row>
    <row r="136" spans="1:65" s="2" customFormat="1" ht="11.25">
      <c r="A136" s="35"/>
      <c r="B136" s="36"/>
      <c r="C136" s="37"/>
      <c r="D136" s="187" t="s">
        <v>139</v>
      </c>
      <c r="E136" s="37"/>
      <c r="F136" s="188" t="s">
        <v>930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139</v>
      </c>
      <c r="AU136" s="18" t="s">
        <v>137</v>
      </c>
    </row>
    <row r="137" spans="1:65" s="2" customFormat="1" ht="16.5" customHeight="1">
      <c r="A137" s="35"/>
      <c r="B137" s="36"/>
      <c r="C137" s="174" t="s">
        <v>258</v>
      </c>
      <c r="D137" s="174" t="s">
        <v>131</v>
      </c>
      <c r="E137" s="175" t="s">
        <v>931</v>
      </c>
      <c r="F137" s="176" t="s">
        <v>932</v>
      </c>
      <c r="G137" s="177" t="s">
        <v>151</v>
      </c>
      <c r="H137" s="178">
        <v>1</v>
      </c>
      <c r="I137" s="179"/>
      <c r="J137" s="180">
        <f>ROUND(I137*H137,2)</f>
        <v>0</v>
      </c>
      <c r="K137" s="176" t="s">
        <v>19</v>
      </c>
      <c r="L137" s="40"/>
      <c r="M137" s="181" t="s">
        <v>19</v>
      </c>
      <c r="N137" s="182" t="s">
        <v>46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136</v>
      </c>
      <c r="AT137" s="185" t="s">
        <v>131</v>
      </c>
      <c r="AU137" s="185" t="s">
        <v>137</v>
      </c>
      <c r="AY137" s="18" t="s">
        <v>127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83</v>
      </c>
      <c r="BK137" s="186">
        <f>ROUND(I137*H137,2)</f>
        <v>0</v>
      </c>
      <c r="BL137" s="18" t="s">
        <v>136</v>
      </c>
      <c r="BM137" s="185" t="s">
        <v>933</v>
      </c>
    </row>
    <row r="138" spans="1:65" s="2" customFormat="1" ht="16.5" customHeight="1">
      <c r="A138" s="35"/>
      <c r="B138" s="36"/>
      <c r="C138" s="174" t="s">
        <v>267</v>
      </c>
      <c r="D138" s="174" t="s">
        <v>131</v>
      </c>
      <c r="E138" s="175" t="s">
        <v>934</v>
      </c>
      <c r="F138" s="176" t="s">
        <v>935</v>
      </c>
      <c r="G138" s="177" t="s">
        <v>134</v>
      </c>
      <c r="H138" s="178">
        <v>24</v>
      </c>
      <c r="I138" s="179"/>
      <c r="J138" s="180">
        <f>ROUND(I138*H138,2)</f>
        <v>0</v>
      </c>
      <c r="K138" s="176" t="s">
        <v>135</v>
      </c>
      <c r="L138" s="40"/>
      <c r="M138" s="181" t="s">
        <v>19</v>
      </c>
      <c r="N138" s="182" t="s">
        <v>46</v>
      </c>
      <c r="O138" s="65"/>
      <c r="P138" s="183">
        <f>O138*H138</f>
        <v>0</v>
      </c>
      <c r="Q138" s="183">
        <v>1.9236000000000001E-4</v>
      </c>
      <c r="R138" s="183">
        <f>Q138*H138</f>
        <v>4.61664E-3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136</v>
      </c>
      <c r="AT138" s="185" t="s">
        <v>131</v>
      </c>
      <c r="AU138" s="185" t="s">
        <v>137</v>
      </c>
      <c r="AY138" s="18" t="s">
        <v>127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83</v>
      </c>
      <c r="BK138" s="186">
        <f>ROUND(I138*H138,2)</f>
        <v>0</v>
      </c>
      <c r="BL138" s="18" t="s">
        <v>136</v>
      </c>
      <c r="BM138" s="185" t="s">
        <v>936</v>
      </c>
    </row>
    <row r="139" spans="1:65" s="2" customFormat="1" ht="11.25">
      <c r="A139" s="35"/>
      <c r="B139" s="36"/>
      <c r="C139" s="37"/>
      <c r="D139" s="187" t="s">
        <v>139</v>
      </c>
      <c r="E139" s="37"/>
      <c r="F139" s="188" t="s">
        <v>937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139</v>
      </c>
      <c r="AU139" s="18" t="s">
        <v>137</v>
      </c>
    </row>
    <row r="140" spans="1:65" s="13" customFormat="1" ht="11.25">
      <c r="B140" s="192"/>
      <c r="C140" s="193"/>
      <c r="D140" s="194" t="s">
        <v>147</v>
      </c>
      <c r="E140" s="195" t="s">
        <v>19</v>
      </c>
      <c r="F140" s="196" t="s">
        <v>938</v>
      </c>
      <c r="G140" s="193"/>
      <c r="H140" s="197">
        <v>24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147</v>
      </c>
      <c r="AU140" s="203" t="s">
        <v>137</v>
      </c>
      <c r="AV140" s="13" t="s">
        <v>85</v>
      </c>
      <c r="AW140" s="13" t="s">
        <v>37</v>
      </c>
      <c r="AX140" s="13" t="s">
        <v>83</v>
      </c>
      <c r="AY140" s="203" t="s">
        <v>127</v>
      </c>
    </row>
    <row r="141" spans="1:65" s="2" customFormat="1" ht="16.5" customHeight="1">
      <c r="A141" s="35"/>
      <c r="B141" s="36"/>
      <c r="C141" s="174" t="s">
        <v>272</v>
      </c>
      <c r="D141" s="174" t="s">
        <v>131</v>
      </c>
      <c r="E141" s="175" t="s">
        <v>939</v>
      </c>
      <c r="F141" s="176" t="s">
        <v>940</v>
      </c>
      <c r="G141" s="177" t="s">
        <v>151</v>
      </c>
      <c r="H141" s="178">
        <v>1</v>
      </c>
      <c r="I141" s="179"/>
      <c r="J141" s="180">
        <f>ROUND(I141*H141,2)</f>
        <v>0</v>
      </c>
      <c r="K141" s="176" t="s">
        <v>135</v>
      </c>
      <c r="L141" s="40"/>
      <c r="M141" s="181" t="s">
        <v>19</v>
      </c>
      <c r="N141" s="182" t="s">
        <v>46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356</v>
      </c>
      <c r="AT141" s="185" t="s">
        <v>131</v>
      </c>
      <c r="AU141" s="185" t="s">
        <v>137</v>
      </c>
      <c r="AY141" s="18" t="s">
        <v>127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83</v>
      </c>
      <c r="BK141" s="186">
        <f>ROUND(I141*H141,2)</f>
        <v>0</v>
      </c>
      <c r="BL141" s="18" t="s">
        <v>356</v>
      </c>
      <c r="BM141" s="185" t="s">
        <v>941</v>
      </c>
    </row>
    <row r="142" spans="1:65" s="2" customFormat="1" ht="11.25">
      <c r="A142" s="35"/>
      <c r="B142" s="36"/>
      <c r="C142" s="37"/>
      <c r="D142" s="187" t="s">
        <v>139</v>
      </c>
      <c r="E142" s="37"/>
      <c r="F142" s="188" t="s">
        <v>942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139</v>
      </c>
      <c r="AU142" s="18" t="s">
        <v>137</v>
      </c>
    </row>
    <row r="143" spans="1:65" s="2" customFormat="1" ht="16.5" customHeight="1">
      <c r="A143" s="35"/>
      <c r="B143" s="36"/>
      <c r="C143" s="174" t="s">
        <v>278</v>
      </c>
      <c r="D143" s="174" t="s">
        <v>131</v>
      </c>
      <c r="E143" s="175" t="s">
        <v>574</v>
      </c>
      <c r="F143" s="176" t="s">
        <v>943</v>
      </c>
      <c r="G143" s="177" t="s">
        <v>134</v>
      </c>
      <c r="H143" s="178">
        <v>12</v>
      </c>
      <c r="I143" s="179"/>
      <c r="J143" s="180">
        <f>ROUND(I143*H143,2)</f>
        <v>0</v>
      </c>
      <c r="K143" s="176" t="s">
        <v>135</v>
      </c>
      <c r="L143" s="40"/>
      <c r="M143" s="181" t="s">
        <v>19</v>
      </c>
      <c r="N143" s="182" t="s">
        <v>46</v>
      </c>
      <c r="O143" s="65"/>
      <c r="P143" s="183">
        <f>O143*H143</f>
        <v>0</v>
      </c>
      <c r="Q143" s="183">
        <v>9.4500000000000007E-5</v>
      </c>
      <c r="R143" s="183">
        <f>Q143*H143</f>
        <v>1.134E-3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136</v>
      </c>
      <c r="AT143" s="185" t="s">
        <v>131</v>
      </c>
      <c r="AU143" s="185" t="s">
        <v>137</v>
      </c>
      <c r="AY143" s="18" t="s">
        <v>127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83</v>
      </c>
      <c r="BK143" s="186">
        <f>ROUND(I143*H143,2)</f>
        <v>0</v>
      </c>
      <c r="BL143" s="18" t="s">
        <v>136</v>
      </c>
      <c r="BM143" s="185" t="s">
        <v>944</v>
      </c>
    </row>
    <row r="144" spans="1:65" s="2" customFormat="1" ht="11.25">
      <c r="A144" s="35"/>
      <c r="B144" s="36"/>
      <c r="C144" s="37"/>
      <c r="D144" s="187" t="s">
        <v>139</v>
      </c>
      <c r="E144" s="37"/>
      <c r="F144" s="188" t="s">
        <v>577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139</v>
      </c>
      <c r="AU144" s="18" t="s">
        <v>137</v>
      </c>
    </row>
    <row r="145" spans="1:65" s="2" customFormat="1" ht="16.5" customHeight="1">
      <c r="A145" s="35"/>
      <c r="B145" s="36"/>
      <c r="C145" s="174" t="s">
        <v>283</v>
      </c>
      <c r="D145" s="174" t="s">
        <v>131</v>
      </c>
      <c r="E145" s="175" t="s">
        <v>945</v>
      </c>
      <c r="F145" s="176" t="s">
        <v>946</v>
      </c>
      <c r="G145" s="177" t="s">
        <v>134</v>
      </c>
      <c r="H145" s="178">
        <v>14</v>
      </c>
      <c r="I145" s="179"/>
      <c r="J145" s="180">
        <f>ROUND(I145*H145,2)</f>
        <v>0</v>
      </c>
      <c r="K145" s="176" t="s">
        <v>19</v>
      </c>
      <c r="L145" s="40"/>
      <c r="M145" s="181" t="s">
        <v>19</v>
      </c>
      <c r="N145" s="182" t="s">
        <v>46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136</v>
      </c>
      <c r="AT145" s="185" t="s">
        <v>131</v>
      </c>
      <c r="AU145" s="185" t="s">
        <v>137</v>
      </c>
      <c r="AY145" s="18" t="s">
        <v>127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83</v>
      </c>
      <c r="BK145" s="186">
        <f>ROUND(I145*H145,2)</f>
        <v>0</v>
      </c>
      <c r="BL145" s="18" t="s">
        <v>136</v>
      </c>
      <c r="BM145" s="185" t="s">
        <v>947</v>
      </c>
    </row>
    <row r="146" spans="1:65" s="2" customFormat="1" ht="19.5">
      <c r="A146" s="35"/>
      <c r="B146" s="36"/>
      <c r="C146" s="37"/>
      <c r="D146" s="194" t="s">
        <v>227</v>
      </c>
      <c r="E146" s="37"/>
      <c r="F146" s="204" t="s">
        <v>948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227</v>
      </c>
      <c r="AU146" s="18" t="s">
        <v>137</v>
      </c>
    </row>
    <row r="147" spans="1:65" s="12" customFormat="1" ht="22.9" customHeight="1">
      <c r="B147" s="158"/>
      <c r="C147" s="159"/>
      <c r="D147" s="160" t="s">
        <v>74</v>
      </c>
      <c r="E147" s="172" t="s">
        <v>178</v>
      </c>
      <c r="F147" s="172" t="s">
        <v>549</v>
      </c>
      <c r="G147" s="159"/>
      <c r="H147" s="159"/>
      <c r="I147" s="162"/>
      <c r="J147" s="173">
        <f>BK147</f>
        <v>0</v>
      </c>
      <c r="K147" s="159"/>
      <c r="L147" s="164"/>
      <c r="M147" s="165"/>
      <c r="N147" s="166"/>
      <c r="O147" s="166"/>
      <c r="P147" s="167">
        <f>P148</f>
        <v>0</v>
      </c>
      <c r="Q147" s="166"/>
      <c r="R147" s="167">
        <f>R148</f>
        <v>0</v>
      </c>
      <c r="S147" s="166"/>
      <c r="T147" s="168">
        <f>T148</f>
        <v>0</v>
      </c>
      <c r="AR147" s="169" t="s">
        <v>83</v>
      </c>
      <c r="AT147" s="170" t="s">
        <v>74</v>
      </c>
      <c r="AU147" s="170" t="s">
        <v>83</v>
      </c>
      <c r="AY147" s="169" t="s">
        <v>127</v>
      </c>
      <c r="BK147" s="171">
        <f>BK148</f>
        <v>0</v>
      </c>
    </row>
    <row r="148" spans="1:65" s="12" customFormat="1" ht="20.85" customHeight="1">
      <c r="B148" s="158"/>
      <c r="C148" s="159"/>
      <c r="D148" s="160" t="s">
        <v>74</v>
      </c>
      <c r="E148" s="172" t="s">
        <v>659</v>
      </c>
      <c r="F148" s="172" t="s">
        <v>949</v>
      </c>
      <c r="G148" s="159"/>
      <c r="H148" s="159"/>
      <c r="I148" s="162"/>
      <c r="J148" s="173">
        <f>BK148</f>
        <v>0</v>
      </c>
      <c r="K148" s="159"/>
      <c r="L148" s="164"/>
      <c r="M148" s="165"/>
      <c r="N148" s="166"/>
      <c r="O148" s="166"/>
      <c r="P148" s="167">
        <f>SUM(P149:P150)</f>
        <v>0</v>
      </c>
      <c r="Q148" s="166"/>
      <c r="R148" s="167">
        <f>SUM(R149:R150)</f>
        <v>0</v>
      </c>
      <c r="S148" s="166"/>
      <c r="T148" s="168">
        <f>SUM(T149:T150)</f>
        <v>0</v>
      </c>
      <c r="AR148" s="169" t="s">
        <v>83</v>
      </c>
      <c r="AT148" s="170" t="s">
        <v>74</v>
      </c>
      <c r="AU148" s="170" t="s">
        <v>85</v>
      </c>
      <c r="AY148" s="169" t="s">
        <v>127</v>
      </c>
      <c r="BK148" s="171">
        <f>SUM(BK149:BK150)</f>
        <v>0</v>
      </c>
    </row>
    <row r="149" spans="1:65" s="2" customFormat="1" ht="24.2" customHeight="1">
      <c r="A149" s="35"/>
      <c r="B149" s="36"/>
      <c r="C149" s="174" t="s">
        <v>289</v>
      </c>
      <c r="D149" s="174" t="s">
        <v>131</v>
      </c>
      <c r="E149" s="175" t="s">
        <v>950</v>
      </c>
      <c r="F149" s="176" t="s">
        <v>951</v>
      </c>
      <c r="G149" s="177" t="s">
        <v>186</v>
      </c>
      <c r="H149" s="178">
        <v>13.124000000000001</v>
      </c>
      <c r="I149" s="179"/>
      <c r="J149" s="180">
        <f>ROUND(I149*H149,2)</f>
        <v>0</v>
      </c>
      <c r="K149" s="176" t="s">
        <v>135</v>
      </c>
      <c r="L149" s="40"/>
      <c r="M149" s="181" t="s">
        <v>19</v>
      </c>
      <c r="N149" s="182" t="s">
        <v>46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136</v>
      </c>
      <c r="AT149" s="185" t="s">
        <v>131</v>
      </c>
      <c r="AU149" s="185" t="s">
        <v>137</v>
      </c>
      <c r="AY149" s="18" t="s">
        <v>127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83</v>
      </c>
      <c r="BK149" s="186">
        <f>ROUND(I149*H149,2)</f>
        <v>0</v>
      </c>
      <c r="BL149" s="18" t="s">
        <v>136</v>
      </c>
      <c r="BM149" s="185" t="s">
        <v>952</v>
      </c>
    </row>
    <row r="150" spans="1:65" s="2" customFormat="1" ht="11.25">
      <c r="A150" s="35"/>
      <c r="B150" s="36"/>
      <c r="C150" s="37"/>
      <c r="D150" s="187" t="s">
        <v>139</v>
      </c>
      <c r="E150" s="37"/>
      <c r="F150" s="188" t="s">
        <v>953</v>
      </c>
      <c r="G150" s="37"/>
      <c r="H150" s="37"/>
      <c r="I150" s="189"/>
      <c r="J150" s="37"/>
      <c r="K150" s="37"/>
      <c r="L150" s="40"/>
      <c r="M150" s="226"/>
      <c r="N150" s="227"/>
      <c r="O150" s="228"/>
      <c r="P150" s="228"/>
      <c r="Q150" s="228"/>
      <c r="R150" s="228"/>
      <c r="S150" s="228"/>
      <c r="T150" s="22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139</v>
      </c>
      <c r="AU150" s="18" t="s">
        <v>137</v>
      </c>
    </row>
    <row r="151" spans="1:65" s="2" customFormat="1" ht="6.95" customHeight="1">
      <c r="A151" s="35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0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algorithmName="SHA-512" hashValue="gfBcFP+mzCBTsxFArHYsKORmYw2FZ4kGH3feNEcCM+eg7fT4bdeL0OKB4oXMZS4TIYUVV0Fzg8LEZNaO6tmRAQ==" saltValue="KoLvu1FVITkc2zD8PvmCRuwQWXoarnrGvSbVd3EXFItRjLPhDT2UE7HJqi9BUY5cpfrs2MY9ZtVahwlMHHGFoQ==" spinCount="100000" sheet="1" objects="1" scenarios="1" formatColumns="0" formatRows="0" autoFilter="0"/>
  <autoFilter ref="C85:K150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94" r:id="rId2" xr:uid="{00000000-0004-0000-0200-000001000000}"/>
    <hyperlink ref="F97" r:id="rId3" xr:uid="{00000000-0004-0000-0200-000002000000}"/>
    <hyperlink ref="F99" r:id="rId4" xr:uid="{00000000-0004-0000-0200-000003000000}"/>
    <hyperlink ref="F104" r:id="rId5" xr:uid="{00000000-0004-0000-0200-000004000000}"/>
    <hyperlink ref="F109" r:id="rId6" xr:uid="{00000000-0004-0000-0200-000005000000}"/>
    <hyperlink ref="F111" r:id="rId7" xr:uid="{00000000-0004-0000-0200-000006000000}"/>
    <hyperlink ref="F113" r:id="rId8" xr:uid="{00000000-0004-0000-0200-000007000000}"/>
    <hyperlink ref="F118" r:id="rId9" xr:uid="{00000000-0004-0000-0200-000008000000}"/>
    <hyperlink ref="F122" r:id="rId10" xr:uid="{00000000-0004-0000-0200-000009000000}"/>
    <hyperlink ref="F125" r:id="rId11" xr:uid="{00000000-0004-0000-0200-00000A000000}"/>
    <hyperlink ref="F131" r:id="rId12" xr:uid="{00000000-0004-0000-0200-00000B000000}"/>
    <hyperlink ref="F134" r:id="rId13" xr:uid="{00000000-0004-0000-0200-00000C000000}"/>
    <hyperlink ref="F136" r:id="rId14" xr:uid="{00000000-0004-0000-0200-00000D000000}"/>
    <hyperlink ref="F139" r:id="rId15" xr:uid="{00000000-0004-0000-0200-00000E000000}"/>
    <hyperlink ref="F142" r:id="rId16" xr:uid="{00000000-0004-0000-0200-00000F000000}"/>
    <hyperlink ref="F144" r:id="rId17" xr:uid="{00000000-0004-0000-0200-000010000000}"/>
    <hyperlink ref="F150" r:id="rId18" xr:uid="{00000000-0004-0000-02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18" t="s">
        <v>91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85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1" t="str">
        <f>'Rekapitulace stavby'!K6</f>
        <v>Lokalita RD Nad Vagónkou</v>
      </c>
      <c r="F7" s="362"/>
      <c r="G7" s="362"/>
      <c r="H7" s="362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3" t="s">
        <v>954</v>
      </c>
      <c r="F9" s="364"/>
      <c r="G9" s="364"/>
      <c r="H9" s="36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18. 4. 2025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5" t="str">
        <f>'Rekapitulace stavby'!E14</f>
        <v>Vyplň údaj</v>
      </c>
      <c r="F18" s="366"/>
      <c r="G18" s="366"/>
      <c r="H18" s="366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34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29</v>
      </c>
      <c r="J24" s="108" t="s">
        <v>36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39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7" t="s">
        <v>19</v>
      </c>
      <c r="F27" s="367"/>
      <c r="G27" s="367"/>
      <c r="H27" s="36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41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43</v>
      </c>
      <c r="G32" s="35"/>
      <c r="H32" s="35"/>
      <c r="I32" s="116" t="s">
        <v>42</v>
      </c>
      <c r="J32" s="116" t="s">
        <v>44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45</v>
      </c>
      <c r="E33" s="106" t="s">
        <v>46</v>
      </c>
      <c r="F33" s="118">
        <f>ROUND((SUM(BE81:BE84)),  2)</f>
        <v>0</v>
      </c>
      <c r="G33" s="35"/>
      <c r="H33" s="35"/>
      <c r="I33" s="119">
        <v>0.21</v>
      </c>
      <c r="J33" s="118">
        <f>ROUND(((SUM(BE81:BE84))*I33),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47</v>
      </c>
      <c r="F34" s="118">
        <f>ROUND((SUM(BF81:BF84)),  2)</f>
        <v>0</v>
      </c>
      <c r="G34" s="35"/>
      <c r="H34" s="35"/>
      <c r="I34" s="119">
        <v>0.12</v>
      </c>
      <c r="J34" s="118">
        <f>ROUND(((SUM(BF81:BF84))*I34),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48</v>
      </c>
      <c r="F35" s="118">
        <f>ROUND((SUM(BG81:BG84)),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49</v>
      </c>
      <c r="F36" s="118">
        <f>ROUND((SUM(BH81:BH84)),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50</v>
      </c>
      <c r="F37" s="118">
        <f>ROUND((SUM(BI81:BI84)),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8" t="str">
        <f>E7</f>
        <v>Lokalita RD Nad Vagónkou</v>
      </c>
      <c r="F48" s="369"/>
      <c r="G48" s="369"/>
      <c r="H48" s="36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1" t="str">
        <f>E9</f>
        <v>SO 401 - Veřejné osvětlení</v>
      </c>
      <c r="F50" s="370"/>
      <c r="G50" s="370"/>
      <c r="H50" s="37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Karviná</v>
      </c>
      <c r="G52" s="37"/>
      <c r="H52" s="37"/>
      <c r="I52" s="30" t="s">
        <v>23</v>
      </c>
      <c r="J52" s="60" t="str">
        <f>IF(J12="","",J12)</f>
        <v>18. 4. 2025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Statutární město Karviná</v>
      </c>
      <c r="G54" s="37"/>
      <c r="H54" s="37"/>
      <c r="I54" s="30" t="s">
        <v>33</v>
      </c>
      <c r="J54" s="33" t="str">
        <f>E21</f>
        <v>PROINK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PROINK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73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5" customHeight="1">
      <c r="B60" s="135"/>
      <c r="C60" s="136"/>
      <c r="D60" s="137" t="s">
        <v>955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956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112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68" t="str">
        <f>E7</f>
        <v>Lokalita RD Nad Vagónkou</v>
      </c>
      <c r="F71" s="369"/>
      <c r="G71" s="369"/>
      <c r="H71" s="369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1" t="str">
        <f>E9</f>
        <v>SO 401 - Veřejné osvětlení</v>
      </c>
      <c r="F73" s="370"/>
      <c r="G73" s="370"/>
      <c r="H73" s="370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Karviná</v>
      </c>
      <c r="G75" s="37"/>
      <c r="H75" s="37"/>
      <c r="I75" s="30" t="s">
        <v>23</v>
      </c>
      <c r="J75" s="60" t="str">
        <f>IF(J12="","",J12)</f>
        <v>18. 4. 2025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>Statutární město Karviná</v>
      </c>
      <c r="G77" s="37"/>
      <c r="H77" s="37"/>
      <c r="I77" s="30" t="s">
        <v>33</v>
      </c>
      <c r="J77" s="33" t="str">
        <f>E21</f>
        <v>PROINK s.r.o.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31</v>
      </c>
      <c r="D78" s="37"/>
      <c r="E78" s="37"/>
      <c r="F78" s="28" t="str">
        <f>IF(E18="","",E18)</f>
        <v>Vyplň údaj</v>
      </c>
      <c r="G78" s="37"/>
      <c r="H78" s="37"/>
      <c r="I78" s="30" t="s">
        <v>38</v>
      </c>
      <c r="J78" s="33" t="str">
        <f>E24</f>
        <v>PROINK s.r.o.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113</v>
      </c>
      <c r="D80" s="150" t="s">
        <v>60</v>
      </c>
      <c r="E80" s="150" t="s">
        <v>56</v>
      </c>
      <c r="F80" s="150" t="s">
        <v>57</v>
      </c>
      <c r="G80" s="150" t="s">
        <v>114</v>
      </c>
      <c r="H80" s="150" t="s">
        <v>115</v>
      </c>
      <c r="I80" s="150" t="s">
        <v>116</v>
      </c>
      <c r="J80" s="150" t="s">
        <v>100</v>
      </c>
      <c r="K80" s="151" t="s">
        <v>117</v>
      </c>
      <c r="L80" s="152"/>
      <c r="M80" s="69" t="s">
        <v>19</v>
      </c>
      <c r="N80" s="70" t="s">
        <v>45</v>
      </c>
      <c r="O80" s="70" t="s">
        <v>118</v>
      </c>
      <c r="P80" s="70" t="s">
        <v>119</v>
      </c>
      <c r="Q80" s="70" t="s">
        <v>120</v>
      </c>
      <c r="R80" s="70" t="s">
        <v>121</v>
      </c>
      <c r="S80" s="70" t="s">
        <v>122</v>
      </c>
      <c r="T80" s="71" t="s">
        <v>123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124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74</v>
      </c>
      <c r="AU81" s="18" t="s">
        <v>101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74</v>
      </c>
      <c r="E82" s="161" t="s">
        <v>957</v>
      </c>
      <c r="F82" s="161" t="s">
        <v>958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136</v>
      </c>
      <c r="AT82" s="170" t="s">
        <v>74</v>
      </c>
      <c r="AU82" s="170" t="s">
        <v>75</v>
      </c>
      <c r="AY82" s="169" t="s">
        <v>127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74</v>
      </c>
      <c r="E83" s="172" t="s">
        <v>959</v>
      </c>
      <c r="F83" s="172" t="s">
        <v>960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P84</f>
        <v>0</v>
      </c>
      <c r="Q83" s="166"/>
      <c r="R83" s="167">
        <f>R84</f>
        <v>0</v>
      </c>
      <c r="S83" s="166"/>
      <c r="T83" s="168">
        <f>T84</f>
        <v>0</v>
      </c>
      <c r="AR83" s="169" t="s">
        <v>136</v>
      </c>
      <c r="AT83" s="170" t="s">
        <v>74</v>
      </c>
      <c r="AU83" s="170" t="s">
        <v>83</v>
      </c>
      <c r="AY83" s="169" t="s">
        <v>127</v>
      </c>
      <c r="BK83" s="171">
        <f>BK84</f>
        <v>0</v>
      </c>
    </row>
    <row r="84" spans="1:65" s="2" customFormat="1" ht="16.5" customHeight="1">
      <c r="A84" s="35"/>
      <c r="B84" s="36"/>
      <c r="C84" s="174" t="s">
        <v>83</v>
      </c>
      <c r="D84" s="174" t="s">
        <v>131</v>
      </c>
      <c r="E84" s="175" t="s">
        <v>961</v>
      </c>
      <c r="F84" s="176" t="s">
        <v>961</v>
      </c>
      <c r="G84" s="177" t="s">
        <v>961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230" t="s">
        <v>19</v>
      </c>
      <c r="N84" s="231" t="s">
        <v>46</v>
      </c>
      <c r="O84" s="228"/>
      <c r="P84" s="232">
        <f>O84*H84</f>
        <v>0</v>
      </c>
      <c r="Q84" s="232">
        <v>0</v>
      </c>
      <c r="R84" s="232">
        <f>Q84*H84</f>
        <v>0</v>
      </c>
      <c r="S84" s="232">
        <v>0</v>
      </c>
      <c r="T84" s="23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962</v>
      </c>
      <c r="AT84" s="185" t="s">
        <v>131</v>
      </c>
      <c r="AU84" s="185" t="s">
        <v>85</v>
      </c>
      <c r="AY84" s="18" t="s">
        <v>127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83</v>
      </c>
      <c r="BK84" s="186">
        <f>ROUND(I84*H84,2)</f>
        <v>0</v>
      </c>
      <c r="BL84" s="18" t="s">
        <v>962</v>
      </c>
      <c r="BM84" s="185" t="s">
        <v>963</v>
      </c>
    </row>
    <row r="85" spans="1:65" s="2" customFormat="1" ht="6.95" customHeight="1">
      <c r="A85" s="35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0"/>
      <c r="M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</sheetData>
  <sheetProtection algorithmName="SHA-512" hashValue="4gilLb2uIm13kXMDrLprQfQxX3emMAccVnC8llbSwPOfFmbOu0qug2ykaOrfxB05b8WRRNn9BJdHVBzo1iBqfw==" saltValue="J7MIBYjcsuq4m/BRZwfiQRQXG6mRi9dFCd4uu/il9A6KSZrVAhWt/aGCJOVvheefZdW6dHsWYNqp5zaNRFcCSQ==" spinCount="100000" sheet="1" objects="1" scenarios="1" formatColumns="0" formatRows="0" autoFilter="0"/>
  <autoFilter ref="C80:K84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91"/>
  <sheetViews>
    <sheetView showGridLines="0" tabSelected="1" topLeftCell="A61" workbookViewId="0">
      <selection activeCell="Y88" sqref="Y8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18" t="s">
        <v>94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85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1" t="str">
        <f>'Rekapitulace stavby'!K6</f>
        <v>Lokalita RD Nad Vagónkou</v>
      </c>
      <c r="F7" s="362"/>
      <c r="G7" s="362"/>
      <c r="H7" s="362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3" t="s">
        <v>964</v>
      </c>
      <c r="F9" s="364"/>
      <c r="G9" s="364"/>
      <c r="H9" s="36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18. 4. 2025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5" t="str">
        <f>'Rekapitulace stavby'!E14</f>
        <v>Vyplň údaj</v>
      </c>
      <c r="F18" s="366"/>
      <c r="G18" s="366"/>
      <c r="H18" s="366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34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29</v>
      </c>
      <c r="J24" s="108" t="s">
        <v>36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39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7" t="s">
        <v>19</v>
      </c>
      <c r="F27" s="367"/>
      <c r="G27" s="367"/>
      <c r="H27" s="36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41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43</v>
      </c>
      <c r="G32" s="35"/>
      <c r="H32" s="35"/>
      <c r="I32" s="116" t="s">
        <v>42</v>
      </c>
      <c r="J32" s="116" t="s">
        <v>44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45</v>
      </c>
      <c r="E33" s="106" t="s">
        <v>46</v>
      </c>
      <c r="F33" s="118">
        <f>ROUND((SUM(BE80:BE90)),  2)</f>
        <v>0</v>
      </c>
      <c r="G33" s="35"/>
      <c r="H33" s="35"/>
      <c r="I33" s="119">
        <v>0.21</v>
      </c>
      <c r="J33" s="118">
        <f>ROUND(((SUM(BE80:BE90))*I33),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47</v>
      </c>
      <c r="F34" s="118">
        <f>ROUND((SUM(BF80:BF90)),  2)</f>
        <v>0</v>
      </c>
      <c r="G34" s="35"/>
      <c r="H34" s="35"/>
      <c r="I34" s="119">
        <v>0.12</v>
      </c>
      <c r="J34" s="118">
        <f>ROUND(((SUM(BF80:BF90))*I34),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48</v>
      </c>
      <c r="F35" s="118">
        <f>ROUND((SUM(BG80:BG90)),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49</v>
      </c>
      <c r="F36" s="118">
        <f>ROUND((SUM(BH80:BH90)),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50</v>
      </c>
      <c r="F37" s="118">
        <f>ROUND((SUM(BI80:BI90)),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8" t="str">
        <f>E7</f>
        <v>Lokalita RD Nad Vagónkou</v>
      </c>
      <c r="F48" s="369"/>
      <c r="G48" s="369"/>
      <c r="H48" s="36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1" t="str">
        <f>E9</f>
        <v>VON - Vedlejší a ostatní náklady</v>
      </c>
      <c r="F50" s="370"/>
      <c r="G50" s="370"/>
      <c r="H50" s="37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Karviná</v>
      </c>
      <c r="G52" s="37"/>
      <c r="H52" s="37"/>
      <c r="I52" s="30" t="s">
        <v>23</v>
      </c>
      <c r="J52" s="60" t="str">
        <f>IF(J12="","",J12)</f>
        <v>18. 4. 2025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Statutární město Karviná</v>
      </c>
      <c r="G54" s="37"/>
      <c r="H54" s="37"/>
      <c r="I54" s="30" t="s">
        <v>33</v>
      </c>
      <c r="J54" s="33" t="str">
        <f>E21</f>
        <v>PROINK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PROINK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73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5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112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68" t="str">
        <f>E7</f>
        <v>Lokalita RD Nad Vagónkou</v>
      </c>
      <c r="F70" s="369"/>
      <c r="G70" s="369"/>
      <c r="H70" s="369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21" t="str">
        <f>E9</f>
        <v>VON - Vedlejší a ostatní náklady</v>
      </c>
      <c r="F72" s="370"/>
      <c r="G72" s="370"/>
      <c r="H72" s="370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>Karviná</v>
      </c>
      <c r="G74" s="37"/>
      <c r="H74" s="37"/>
      <c r="I74" s="30" t="s">
        <v>23</v>
      </c>
      <c r="J74" s="60" t="str">
        <f>IF(J12="","",J12)</f>
        <v>18. 4. 2025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25</v>
      </c>
      <c r="D76" s="37"/>
      <c r="E76" s="37"/>
      <c r="F76" s="28" t="str">
        <f>E15</f>
        <v>Statutární město Karviná</v>
      </c>
      <c r="G76" s="37"/>
      <c r="H76" s="37"/>
      <c r="I76" s="30" t="s">
        <v>33</v>
      </c>
      <c r="J76" s="33" t="str">
        <f>E21</f>
        <v>PROINK s.r.o.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31</v>
      </c>
      <c r="D77" s="37"/>
      <c r="E77" s="37"/>
      <c r="F77" s="28" t="str">
        <f>IF(E18="","",E18)</f>
        <v>Vyplň údaj</v>
      </c>
      <c r="G77" s="37"/>
      <c r="H77" s="37"/>
      <c r="I77" s="30" t="s">
        <v>38</v>
      </c>
      <c r="J77" s="33" t="str">
        <f>E24</f>
        <v>PROINK s.r.o.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113</v>
      </c>
      <c r="D79" s="150" t="s">
        <v>60</v>
      </c>
      <c r="E79" s="150" t="s">
        <v>56</v>
      </c>
      <c r="F79" s="150" t="s">
        <v>57</v>
      </c>
      <c r="G79" s="150" t="s">
        <v>114</v>
      </c>
      <c r="H79" s="150" t="s">
        <v>115</v>
      </c>
      <c r="I79" s="150" t="s">
        <v>116</v>
      </c>
      <c r="J79" s="150" t="s">
        <v>100</v>
      </c>
      <c r="K79" s="151" t="s">
        <v>117</v>
      </c>
      <c r="L79" s="152"/>
      <c r="M79" s="69" t="s">
        <v>19</v>
      </c>
      <c r="N79" s="70" t="s">
        <v>45</v>
      </c>
      <c r="O79" s="70" t="s">
        <v>118</v>
      </c>
      <c r="P79" s="70" t="s">
        <v>119</v>
      </c>
      <c r="Q79" s="70" t="s">
        <v>120</v>
      </c>
      <c r="R79" s="70" t="s">
        <v>121</v>
      </c>
      <c r="S79" s="70" t="s">
        <v>122</v>
      </c>
      <c r="T79" s="71" t="s">
        <v>123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9" customHeight="1">
      <c r="A80" s="35"/>
      <c r="B80" s="36"/>
      <c r="C80" s="76" t="s">
        <v>124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74</v>
      </c>
      <c r="AU80" s="18" t="s">
        <v>101</v>
      </c>
      <c r="BK80" s="157">
        <f>BK81</f>
        <v>0</v>
      </c>
    </row>
    <row r="81" spans="1:65" s="12" customFormat="1" ht="25.9" customHeight="1">
      <c r="B81" s="158"/>
      <c r="C81" s="159"/>
      <c r="D81" s="160" t="s">
        <v>74</v>
      </c>
      <c r="E81" s="161" t="s">
        <v>125</v>
      </c>
      <c r="F81" s="161" t="s">
        <v>126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SUM(P82:P90)</f>
        <v>0</v>
      </c>
      <c r="Q81" s="166"/>
      <c r="R81" s="167">
        <f>SUM(R82:R90)</f>
        <v>0</v>
      </c>
      <c r="S81" s="166"/>
      <c r="T81" s="168">
        <f>SUM(T82:T90)</f>
        <v>0</v>
      </c>
      <c r="AR81" s="169" t="s">
        <v>83</v>
      </c>
      <c r="AT81" s="170" t="s">
        <v>74</v>
      </c>
      <c r="AU81" s="170" t="s">
        <v>75</v>
      </c>
      <c r="AY81" s="169" t="s">
        <v>127</v>
      </c>
      <c r="BK81" s="171">
        <f>SUM(BK82:BK90)</f>
        <v>0</v>
      </c>
    </row>
    <row r="82" spans="1:65" s="2" customFormat="1" ht="16.5" customHeight="1">
      <c r="A82" s="35"/>
      <c r="B82" s="36"/>
      <c r="C82" s="174" t="s">
        <v>83</v>
      </c>
      <c r="D82" s="174" t="s">
        <v>131</v>
      </c>
      <c r="E82" s="175" t="s">
        <v>83</v>
      </c>
      <c r="F82" s="176" t="s">
        <v>965</v>
      </c>
      <c r="G82" s="177" t="s">
        <v>151</v>
      </c>
      <c r="H82" s="178">
        <v>1</v>
      </c>
      <c r="I82" s="179"/>
      <c r="J82" s="180">
        <f t="shared" ref="J82:J88" si="0">ROUND(I82*H82,2)</f>
        <v>0</v>
      </c>
      <c r="K82" s="176" t="s">
        <v>19</v>
      </c>
      <c r="L82" s="40"/>
      <c r="M82" s="181" t="s">
        <v>19</v>
      </c>
      <c r="N82" s="182" t="s">
        <v>46</v>
      </c>
      <c r="O82" s="65"/>
      <c r="P82" s="183">
        <f t="shared" ref="P82:P88" si="1">O82*H82</f>
        <v>0</v>
      </c>
      <c r="Q82" s="183">
        <v>0</v>
      </c>
      <c r="R82" s="183">
        <f t="shared" ref="R82:R88" si="2">Q82*H82</f>
        <v>0</v>
      </c>
      <c r="S82" s="183">
        <v>0</v>
      </c>
      <c r="T82" s="184">
        <f t="shared" ref="T82:T88" si="3"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136</v>
      </c>
      <c r="AT82" s="185" t="s">
        <v>131</v>
      </c>
      <c r="AU82" s="185" t="s">
        <v>83</v>
      </c>
      <c r="AY82" s="18" t="s">
        <v>127</v>
      </c>
      <c r="BE82" s="186">
        <f t="shared" ref="BE82:BE88" si="4">IF(N82="základní",J82,0)</f>
        <v>0</v>
      </c>
      <c r="BF82" s="186">
        <f t="shared" ref="BF82:BF88" si="5">IF(N82="snížená",J82,0)</f>
        <v>0</v>
      </c>
      <c r="BG82" s="186">
        <f t="shared" ref="BG82:BG88" si="6">IF(N82="zákl. přenesená",J82,0)</f>
        <v>0</v>
      </c>
      <c r="BH82" s="186">
        <f t="shared" ref="BH82:BH88" si="7">IF(N82="sníž. přenesená",J82,0)</f>
        <v>0</v>
      </c>
      <c r="BI82" s="186">
        <f t="shared" ref="BI82:BI88" si="8">IF(N82="nulová",J82,0)</f>
        <v>0</v>
      </c>
      <c r="BJ82" s="18" t="s">
        <v>83</v>
      </c>
      <c r="BK82" s="186">
        <f t="shared" ref="BK82:BK88" si="9">ROUND(I82*H82,2)</f>
        <v>0</v>
      </c>
      <c r="BL82" s="18" t="s">
        <v>136</v>
      </c>
      <c r="BM82" s="185" t="s">
        <v>966</v>
      </c>
    </row>
    <row r="83" spans="1:65" s="2" customFormat="1" ht="16.5" customHeight="1">
      <c r="A83" s="35"/>
      <c r="B83" s="36"/>
      <c r="C83" s="174" t="s">
        <v>85</v>
      </c>
      <c r="D83" s="174" t="s">
        <v>131</v>
      </c>
      <c r="E83" s="175" t="s">
        <v>85</v>
      </c>
      <c r="F83" s="176" t="s">
        <v>967</v>
      </c>
      <c r="G83" s="177" t="s">
        <v>151</v>
      </c>
      <c r="H83" s="178">
        <v>1</v>
      </c>
      <c r="I83" s="179"/>
      <c r="J83" s="180">
        <f t="shared" si="0"/>
        <v>0</v>
      </c>
      <c r="K83" s="176" t="s">
        <v>19</v>
      </c>
      <c r="L83" s="40"/>
      <c r="M83" s="181" t="s">
        <v>19</v>
      </c>
      <c r="N83" s="182" t="s">
        <v>46</v>
      </c>
      <c r="O83" s="65"/>
      <c r="P83" s="183">
        <f t="shared" si="1"/>
        <v>0</v>
      </c>
      <c r="Q83" s="183">
        <v>0</v>
      </c>
      <c r="R83" s="183">
        <f t="shared" si="2"/>
        <v>0</v>
      </c>
      <c r="S83" s="183">
        <v>0</v>
      </c>
      <c r="T83" s="184">
        <f t="shared" si="3"/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136</v>
      </c>
      <c r="AT83" s="185" t="s">
        <v>131</v>
      </c>
      <c r="AU83" s="185" t="s">
        <v>83</v>
      </c>
      <c r="AY83" s="18" t="s">
        <v>127</v>
      </c>
      <c r="BE83" s="186">
        <f t="shared" si="4"/>
        <v>0</v>
      </c>
      <c r="BF83" s="186">
        <f t="shared" si="5"/>
        <v>0</v>
      </c>
      <c r="BG83" s="186">
        <f t="shared" si="6"/>
        <v>0</v>
      </c>
      <c r="BH83" s="186">
        <f t="shared" si="7"/>
        <v>0</v>
      </c>
      <c r="BI83" s="186">
        <f t="shared" si="8"/>
        <v>0</v>
      </c>
      <c r="BJ83" s="18" t="s">
        <v>83</v>
      </c>
      <c r="BK83" s="186">
        <f t="shared" si="9"/>
        <v>0</v>
      </c>
      <c r="BL83" s="18" t="s">
        <v>136</v>
      </c>
      <c r="BM83" s="185" t="s">
        <v>968</v>
      </c>
    </row>
    <row r="84" spans="1:65" s="2" customFormat="1" ht="16.5" customHeight="1">
      <c r="A84" s="35"/>
      <c r="B84" s="36"/>
      <c r="C84" s="174" t="s">
        <v>137</v>
      </c>
      <c r="D84" s="174" t="s">
        <v>131</v>
      </c>
      <c r="E84" s="175" t="s">
        <v>137</v>
      </c>
      <c r="F84" s="176" t="s">
        <v>969</v>
      </c>
      <c r="G84" s="177" t="s">
        <v>151</v>
      </c>
      <c r="H84" s="178">
        <v>1</v>
      </c>
      <c r="I84" s="179"/>
      <c r="J84" s="180">
        <f t="shared" si="0"/>
        <v>0</v>
      </c>
      <c r="K84" s="176" t="s">
        <v>19</v>
      </c>
      <c r="L84" s="40"/>
      <c r="M84" s="181" t="s">
        <v>19</v>
      </c>
      <c r="N84" s="182" t="s">
        <v>46</v>
      </c>
      <c r="O84" s="65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136</v>
      </c>
      <c r="AT84" s="185" t="s">
        <v>131</v>
      </c>
      <c r="AU84" s="185" t="s">
        <v>83</v>
      </c>
      <c r="AY84" s="18" t="s">
        <v>127</v>
      </c>
      <c r="BE84" s="186">
        <f t="shared" si="4"/>
        <v>0</v>
      </c>
      <c r="BF84" s="186">
        <f t="shared" si="5"/>
        <v>0</v>
      </c>
      <c r="BG84" s="186">
        <f t="shared" si="6"/>
        <v>0</v>
      </c>
      <c r="BH84" s="186">
        <f t="shared" si="7"/>
        <v>0</v>
      </c>
      <c r="BI84" s="186">
        <f t="shared" si="8"/>
        <v>0</v>
      </c>
      <c r="BJ84" s="18" t="s">
        <v>83</v>
      </c>
      <c r="BK84" s="186">
        <f t="shared" si="9"/>
        <v>0</v>
      </c>
      <c r="BL84" s="18" t="s">
        <v>136</v>
      </c>
      <c r="BM84" s="185" t="s">
        <v>970</v>
      </c>
    </row>
    <row r="85" spans="1:65" s="2" customFormat="1" ht="16.5" customHeight="1">
      <c r="A85" s="35"/>
      <c r="B85" s="36"/>
      <c r="C85" s="174" t="s">
        <v>136</v>
      </c>
      <c r="D85" s="174" t="s">
        <v>131</v>
      </c>
      <c r="E85" s="175" t="s">
        <v>136</v>
      </c>
      <c r="F85" s="176" t="s">
        <v>971</v>
      </c>
      <c r="G85" s="177" t="s">
        <v>151</v>
      </c>
      <c r="H85" s="178">
        <v>1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46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136</v>
      </c>
      <c r="AT85" s="185" t="s">
        <v>131</v>
      </c>
      <c r="AU85" s="185" t="s">
        <v>83</v>
      </c>
      <c r="AY85" s="18" t="s">
        <v>127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83</v>
      </c>
      <c r="BK85" s="186">
        <f t="shared" si="9"/>
        <v>0</v>
      </c>
      <c r="BL85" s="18" t="s">
        <v>136</v>
      </c>
      <c r="BM85" s="185" t="s">
        <v>972</v>
      </c>
    </row>
    <row r="86" spans="1:65" s="2" customFormat="1" ht="16.5" customHeight="1">
      <c r="A86" s="35"/>
      <c r="B86" s="36"/>
      <c r="C86" s="174" t="s">
        <v>158</v>
      </c>
      <c r="D86" s="174" t="s">
        <v>131</v>
      </c>
      <c r="E86" s="175" t="s">
        <v>158</v>
      </c>
      <c r="F86" s="176" t="s">
        <v>973</v>
      </c>
      <c r="G86" s="177" t="s">
        <v>151</v>
      </c>
      <c r="H86" s="178">
        <v>1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46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136</v>
      </c>
      <c r="AT86" s="185" t="s">
        <v>131</v>
      </c>
      <c r="AU86" s="185" t="s">
        <v>83</v>
      </c>
      <c r="AY86" s="18" t="s">
        <v>127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83</v>
      </c>
      <c r="BK86" s="186">
        <f t="shared" si="9"/>
        <v>0</v>
      </c>
      <c r="BL86" s="18" t="s">
        <v>136</v>
      </c>
      <c r="BM86" s="185" t="s">
        <v>974</v>
      </c>
    </row>
    <row r="87" spans="1:65" s="2" customFormat="1" ht="16.5" customHeight="1">
      <c r="A87" s="35"/>
      <c r="B87" s="36"/>
      <c r="C87" s="174" t="s">
        <v>163</v>
      </c>
      <c r="D87" s="174" t="s">
        <v>131</v>
      </c>
      <c r="E87" s="175" t="s">
        <v>163</v>
      </c>
      <c r="F87" s="176" t="s">
        <v>975</v>
      </c>
      <c r="G87" s="177" t="s">
        <v>151</v>
      </c>
      <c r="H87" s="178">
        <v>1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46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136</v>
      </c>
      <c r="AT87" s="185" t="s">
        <v>131</v>
      </c>
      <c r="AU87" s="185" t="s">
        <v>83</v>
      </c>
      <c r="AY87" s="18" t="s">
        <v>127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83</v>
      </c>
      <c r="BK87" s="186">
        <f t="shared" si="9"/>
        <v>0</v>
      </c>
      <c r="BL87" s="18" t="s">
        <v>136</v>
      </c>
      <c r="BM87" s="185" t="s">
        <v>976</v>
      </c>
    </row>
    <row r="88" spans="1:65" s="2" customFormat="1" ht="16.5" customHeight="1">
      <c r="A88" s="35"/>
      <c r="B88" s="36"/>
      <c r="C88" s="174" t="s">
        <v>168</v>
      </c>
      <c r="D88" s="174" t="s">
        <v>131</v>
      </c>
      <c r="E88" s="175" t="s">
        <v>168</v>
      </c>
      <c r="F88" s="176" t="s">
        <v>977</v>
      </c>
      <c r="G88" s="177" t="s">
        <v>151</v>
      </c>
      <c r="H88" s="178">
        <v>1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46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136</v>
      </c>
      <c r="AT88" s="185" t="s">
        <v>131</v>
      </c>
      <c r="AU88" s="185" t="s">
        <v>83</v>
      </c>
      <c r="AY88" s="18" t="s">
        <v>127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83</v>
      </c>
      <c r="BK88" s="186">
        <f t="shared" si="9"/>
        <v>0</v>
      </c>
      <c r="BL88" s="18" t="s">
        <v>136</v>
      </c>
      <c r="BM88" s="185" t="s">
        <v>978</v>
      </c>
    </row>
    <row r="89" spans="1:65" s="2" customFormat="1" ht="29.25">
      <c r="A89" s="35"/>
      <c r="B89" s="36"/>
      <c r="C89" s="37"/>
      <c r="D89" s="194" t="s">
        <v>227</v>
      </c>
      <c r="E89" s="37"/>
      <c r="F89" s="204" t="s">
        <v>979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227</v>
      </c>
      <c r="AU89" s="18" t="s">
        <v>83</v>
      </c>
    </row>
    <row r="90" spans="1:65" s="2" customFormat="1" ht="16.5" customHeight="1">
      <c r="A90" s="35"/>
      <c r="B90" s="36"/>
      <c r="C90" s="174" t="s">
        <v>173</v>
      </c>
      <c r="D90" s="174" t="s">
        <v>131</v>
      </c>
      <c r="E90" s="175" t="s">
        <v>173</v>
      </c>
      <c r="F90" s="176" t="s">
        <v>980</v>
      </c>
      <c r="G90" s="177" t="s">
        <v>151</v>
      </c>
      <c r="H90" s="178">
        <v>1</v>
      </c>
      <c r="I90" s="179"/>
      <c r="J90" s="180">
        <f>ROUND(I90*H90,2)</f>
        <v>0</v>
      </c>
      <c r="K90" s="176" t="s">
        <v>19</v>
      </c>
      <c r="L90" s="40"/>
      <c r="M90" s="230" t="s">
        <v>19</v>
      </c>
      <c r="N90" s="231" t="s">
        <v>46</v>
      </c>
      <c r="O90" s="228"/>
      <c r="P90" s="232">
        <f>O90*H90</f>
        <v>0</v>
      </c>
      <c r="Q90" s="232">
        <v>0</v>
      </c>
      <c r="R90" s="232">
        <f>Q90*H90</f>
        <v>0</v>
      </c>
      <c r="S90" s="232">
        <v>0</v>
      </c>
      <c r="T90" s="23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136</v>
      </c>
      <c r="AT90" s="185" t="s">
        <v>131</v>
      </c>
      <c r="AU90" s="185" t="s">
        <v>83</v>
      </c>
      <c r="AY90" s="18" t="s">
        <v>127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83</v>
      </c>
      <c r="BK90" s="186">
        <f>ROUND(I90*H90,2)</f>
        <v>0</v>
      </c>
      <c r="BL90" s="18" t="s">
        <v>136</v>
      </c>
      <c r="BM90" s="185" t="s">
        <v>981</v>
      </c>
    </row>
    <row r="91" spans="1:65" s="2" customFormat="1" ht="6.95" customHeight="1">
      <c r="A91" s="35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0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algorithmName="SHA-512" hashValue="2oGnjdzZ7EUi1sTTEYgHwiXCmFGdcqsW1W4Mp6od3Db0ZYaptbKDOu8ZbgDDHfuSEtNb74I6ozN+nGivIh2guA==" saltValue="bzbu1XItmSnYNahCYw4x15l694mWu9+icp5O6iCjaLAVGUQ6XAZU2kbnjRgmuR7xs5oPhyv/OTjUSDw718oU6g==" spinCount="100000" sheet="1" objects="1" scenarios="1" formatColumns="0" formatRows="0" autoFilter="0"/>
  <autoFilter ref="C79:K90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34" customWidth="1"/>
    <col min="2" max="2" width="1.6640625" style="234" customWidth="1"/>
    <col min="3" max="4" width="5" style="234" customWidth="1"/>
    <col min="5" max="5" width="11.6640625" style="234" customWidth="1"/>
    <col min="6" max="6" width="9.1640625" style="234" customWidth="1"/>
    <col min="7" max="7" width="5" style="234" customWidth="1"/>
    <col min="8" max="8" width="77.83203125" style="234" customWidth="1"/>
    <col min="9" max="10" width="20" style="234" customWidth="1"/>
    <col min="11" max="11" width="1.6640625" style="234" customWidth="1"/>
  </cols>
  <sheetData>
    <row r="1" spans="2:11" s="1" customFormat="1" ht="37.5" customHeight="1"/>
    <row r="2" spans="2:11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5" customFormat="1" ht="45" customHeight="1">
      <c r="B3" s="238"/>
      <c r="C3" s="373" t="s">
        <v>982</v>
      </c>
      <c r="D3" s="373"/>
      <c r="E3" s="373"/>
      <c r="F3" s="373"/>
      <c r="G3" s="373"/>
      <c r="H3" s="373"/>
      <c r="I3" s="373"/>
      <c r="J3" s="373"/>
      <c r="K3" s="239"/>
    </row>
    <row r="4" spans="2:11" s="1" customFormat="1" ht="25.5" customHeight="1">
      <c r="B4" s="240"/>
      <c r="C4" s="372" t="s">
        <v>983</v>
      </c>
      <c r="D4" s="372"/>
      <c r="E4" s="372"/>
      <c r="F4" s="372"/>
      <c r="G4" s="372"/>
      <c r="H4" s="372"/>
      <c r="I4" s="372"/>
      <c r="J4" s="372"/>
      <c r="K4" s="241"/>
    </row>
    <row r="5" spans="2:11" s="1" customFormat="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s="1" customFormat="1" ht="15" customHeight="1">
      <c r="B6" s="240"/>
      <c r="C6" s="371" t="s">
        <v>984</v>
      </c>
      <c r="D6" s="371"/>
      <c r="E6" s="371"/>
      <c r="F6" s="371"/>
      <c r="G6" s="371"/>
      <c r="H6" s="371"/>
      <c r="I6" s="371"/>
      <c r="J6" s="371"/>
      <c r="K6" s="241"/>
    </row>
    <row r="7" spans="2:11" s="1" customFormat="1" ht="15" customHeight="1">
      <c r="B7" s="244"/>
      <c r="C7" s="371" t="s">
        <v>985</v>
      </c>
      <c r="D7" s="371"/>
      <c r="E7" s="371"/>
      <c r="F7" s="371"/>
      <c r="G7" s="371"/>
      <c r="H7" s="371"/>
      <c r="I7" s="371"/>
      <c r="J7" s="371"/>
      <c r="K7" s="241"/>
    </row>
    <row r="8" spans="2:11" s="1" customFormat="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s="1" customFormat="1" ht="15" customHeight="1">
      <c r="B9" s="244"/>
      <c r="C9" s="371" t="s">
        <v>986</v>
      </c>
      <c r="D9" s="371"/>
      <c r="E9" s="371"/>
      <c r="F9" s="371"/>
      <c r="G9" s="371"/>
      <c r="H9" s="371"/>
      <c r="I9" s="371"/>
      <c r="J9" s="371"/>
      <c r="K9" s="241"/>
    </row>
    <row r="10" spans="2:11" s="1" customFormat="1" ht="15" customHeight="1">
      <c r="B10" s="244"/>
      <c r="C10" s="243"/>
      <c r="D10" s="371" t="s">
        <v>987</v>
      </c>
      <c r="E10" s="371"/>
      <c r="F10" s="371"/>
      <c r="G10" s="371"/>
      <c r="H10" s="371"/>
      <c r="I10" s="371"/>
      <c r="J10" s="371"/>
      <c r="K10" s="241"/>
    </row>
    <row r="11" spans="2:11" s="1" customFormat="1" ht="15" customHeight="1">
      <c r="B11" s="244"/>
      <c r="C11" s="245"/>
      <c r="D11" s="371" t="s">
        <v>988</v>
      </c>
      <c r="E11" s="371"/>
      <c r="F11" s="371"/>
      <c r="G11" s="371"/>
      <c r="H11" s="371"/>
      <c r="I11" s="371"/>
      <c r="J11" s="371"/>
      <c r="K11" s="241"/>
    </row>
    <row r="12" spans="2:11" s="1" customFormat="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pans="2:11" s="1" customFormat="1" ht="15" customHeight="1">
      <c r="B13" s="244"/>
      <c r="C13" s="245"/>
      <c r="D13" s="246" t="s">
        <v>989</v>
      </c>
      <c r="E13" s="243"/>
      <c r="F13" s="243"/>
      <c r="G13" s="243"/>
      <c r="H13" s="243"/>
      <c r="I13" s="243"/>
      <c r="J13" s="243"/>
      <c r="K13" s="241"/>
    </row>
    <row r="14" spans="2:11" s="1" customFormat="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pans="2:11" s="1" customFormat="1" ht="15" customHeight="1">
      <c r="B15" s="244"/>
      <c r="C15" s="245"/>
      <c r="D15" s="371" t="s">
        <v>990</v>
      </c>
      <c r="E15" s="371"/>
      <c r="F15" s="371"/>
      <c r="G15" s="371"/>
      <c r="H15" s="371"/>
      <c r="I15" s="371"/>
      <c r="J15" s="371"/>
      <c r="K15" s="241"/>
    </row>
    <row r="16" spans="2:11" s="1" customFormat="1" ht="15" customHeight="1">
      <c r="B16" s="244"/>
      <c r="C16" s="245"/>
      <c r="D16" s="371" t="s">
        <v>991</v>
      </c>
      <c r="E16" s="371"/>
      <c r="F16" s="371"/>
      <c r="G16" s="371"/>
      <c r="H16" s="371"/>
      <c r="I16" s="371"/>
      <c r="J16" s="371"/>
      <c r="K16" s="241"/>
    </row>
    <row r="17" spans="2:11" s="1" customFormat="1" ht="15" customHeight="1">
      <c r="B17" s="244"/>
      <c r="C17" s="245"/>
      <c r="D17" s="371" t="s">
        <v>992</v>
      </c>
      <c r="E17" s="371"/>
      <c r="F17" s="371"/>
      <c r="G17" s="371"/>
      <c r="H17" s="371"/>
      <c r="I17" s="371"/>
      <c r="J17" s="371"/>
      <c r="K17" s="241"/>
    </row>
    <row r="18" spans="2:11" s="1" customFormat="1" ht="15" customHeight="1">
      <c r="B18" s="244"/>
      <c r="C18" s="245"/>
      <c r="D18" s="245"/>
      <c r="E18" s="247" t="s">
        <v>82</v>
      </c>
      <c r="F18" s="371" t="s">
        <v>993</v>
      </c>
      <c r="G18" s="371"/>
      <c r="H18" s="371"/>
      <c r="I18" s="371"/>
      <c r="J18" s="371"/>
      <c r="K18" s="241"/>
    </row>
    <row r="19" spans="2:11" s="1" customFormat="1" ht="15" customHeight="1">
      <c r="B19" s="244"/>
      <c r="C19" s="245"/>
      <c r="D19" s="245"/>
      <c r="E19" s="247" t="s">
        <v>994</v>
      </c>
      <c r="F19" s="371" t="s">
        <v>995</v>
      </c>
      <c r="G19" s="371"/>
      <c r="H19" s="371"/>
      <c r="I19" s="371"/>
      <c r="J19" s="371"/>
      <c r="K19" s="241"/>
    </row>
    <row r="20" spans="2:11" s="1" customFormat="1" ht="15" customHeight="1">
      <c r="B20" s="244"/>
      <c r="C20" s="245"/>
      <c r="D20" s="245"/>
      <c r="E20" s="247" t="s">
        <v>996</v>
      </c>
      <c r="F20" s="371" t="s">
        <v>997</v>
      </c>
      <c r="G20" s="371"/>
      <c r="H20" s="371"/>
      <c r="I20" s="371"/>
      <c r="J20" s="371"/>
      <c r="K20" s="241"/>
    </row>
    <row r="21" spans="2:11" s="1" customFormat="1" ht="15" customHeight="1">
      <c r="B21" s="244"/>
      <c r="C21" s="245"/>
      <c r="D21" s="245"/>
      <c r="E21" s="247" t="s">
        <v>92</v>
      </c>
      <c r="F21" s="371" t="s">
        <v>93</v>
      </c>
      <c r="G21" s="371"/>
      <c r="H21" s="371"/>
      <c r="I21" s="371"/>
      <c r="J21" s="371"/>
      <c r="K21" s="241"/>
    </row>
    <row r="22" spans="2:11" s="1" customFormat="1" ht="15" customHeight="1">
      <c r="B22" s="244"/>
      <c r="C22" s="245"/>
      <c r="D22" s="245"/>
      <c r="E22" s="247" t="s">
        <v>998</v>
      </c>
      <c r="F22" s="371" t="s">
        <v>999</v>
      </c>
      <c r="G22" s="371"/>
      <c r="H22" s="371"/>
      <c r="I22" s="371"/>
      <c r="J22" s="371"/>
      <c r="K22" s="241"/>
    </row>
    <row r="23" spans="2:11" s="1" customFormat="1" ht="15" customHeight="1">
      <c r="B23" s="244"/>
      <c r="C23" s="245"/>
      <c r="D23" s="245"/>
      <c r="E23" s="247" t="s">
        <v>1000</v>
      </c>
      <c r="F23" s="371" t="s">
        <v>1001</v>
      </c>
      <c r="G23" s="371"/>
      <c r="H23" s="371"/>
      <c r="I23" s="371"/>
      <c r="J23" s="371"/>
      <c r="K23" s="241"/>
    </row>
    <row r="24" spans="2:11" s="1" customFormat="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pans="2:11" s="1" customFormat="1" ht="15" customHeight="1">
      <c r="B25" s="244"/>
      <c r="C25" s="371" t="s">
        <v>1002</v>
      </c>
      <c r="D25" s="371"/>
      <c r="E25" s="371"/>
      <c r="F25" s="371"/>
      <c r="G25" s="371"/>
      <c r="H25" s="371"/>
      <c r="I25" s="371"/>
      <c r="J25" s="371"/>
      <c r="K25" s="241"/>
    </row>
    <row r="26" spans="2:11" s="1" customFormat="1" ht="15" customHeight="1">
      <c r="B26" s="244"/>
      <c r="C26" s="371" t="s">
        <v>1003</v>
      </c>
      <c r="D26" s="371"/>
      <c r="E26" s="371"/>
      <c r="F26" s="371"/>
      <c r="G26" s="371"/>
      <c r="H26" s="371"/>
      <c r="I26" s="371"/>
      <c r="J26" s="371"/>
      <c r="K26" s="241"/>
    </row>
    <row r="27" spans="2:11" s="1" customFormat="1" ht="15" customHeight="1">
      <c r="B27" s="244"/>
      <c r="C27" s="243"/>
      <c r="D27" s="371" t="s">
        <v>1004</v>
      </c>
      <c r="E27" s="371"/>
      <c r="F27" s="371"/>
      <c r="G27" s="371"/>
      <c r="H27" s="371"/>
      <c r="I27" s="371"/>
      <c r="J27" s="371"/>
      <c r="K27" s="241"/>
    </row>
    <row r="28" spans="2:11" s="1" customFormat="1" ht="15" customHeight="1">
      <c r="B28" s="244"/>
      <c r="C28" s="245"/>
      <c r="D28" s="371" t="s">
        <v>1005</v>
      </c>
      <c r="E28" s="371"/>
      <c r="F28" s="371"/>
      <c r="G28" s="371"/>
      <c r="H28" s="371"/>
      <c r="I28" s="371"/>
      <c r="J28" s="371"/>
      <c r="K28" s="241"/>
    </row>
    <row r="29" spans="2:11" s="1" customFormat="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pans="2:11" s="1" customFormat="1" ht="15" customHeight="1">
      <c r="B30" s="244"/>
      <c r="C30" s="245"/>
      <c r="D30" s="371" t="s">
        <v>1006</v>
      </c>
      <c r="E30" s="371"/>
      <c r="F30" s="371"/>
      <c r="G30" s="371"/>
      <c r="H30" s="371"/>
      <c r="I30" s="371"/>
      <c r="J30" s="371"/>
      <c r="K30" s="241"/>
    </row>
    <row r="31" spans="2:11" s="1" customFormat="1" ht="15" customHeight="1">
      <c r="B31" s="244"/>
      <c r="C31" s="245"/>
      <c r="D31" s="371" t="s">
        <v>1007</v>
      </c>
      <c r="E31" s="371"/>
      <c r="F31" s="371"/>
      <c r="G31" s="371"/>
      <c r="H31" s="371"/>
      <c r="I31" s="371"/>
      <c r="J31" s="371"/>
      <c r="K31" s="241"/>
    </row>
    <row r="32" spans="2:11" s="1" customFormat="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pans="2:11" s="1" customFormat="1" ht="15" customHeight="1">
      <c r="B33" s="244"/>
      <c r="C33" s="245"/>
      <c r="D33" s="371" t="s">
        <v>1008</v>
      </c>
      <c r="E33" s="371"/>
      <c r="F33" s="371"/>
      <c r="G33" s="371"/>
      <c r="H33" s="371"/>
      <c r="I33" s="371"/>
      <c r="J33" s="371"/>
      <c r="K33" s="241"/>
    </row>
    <row r="34" spans="2:11" s="1" customFormat="1" ht="15" customHeight="1">
      <c r="B34" s="244"/>
      <c r="C34" s="245"/>
      <c r="D34" s="371" t="s">
        <v>1009</v>
      </c>
      <c r="E34" s="371"/>
      <c r="F34" s="371"/>
      <c r="G34" s="371"/>
      <c r="H34" s="371"/>
      <c r="I34" s="371"/>
      <c r="J34" s="371"/>
      <c r="K34" s="241"/>
    </row>
    <row r="35" spans="2:11" s="1" customFormat="1" ht="15" customHeight="1">
      <c r="B35" s="244"/>
      <c r="C35" s="245"/>
      <c r="D35" s="371" t="s">
        <v>1010</v>
      </c>
      <c r="E35" s="371"/>
      <c r="F35" s="371"/>
      <c r="G35" s="371"/>
      <c r="H35" s="371"/>
      <c r="I35" s="371"/>
      <c r="J35" s="371"/>
      <c r="K35" s="241"/>
    </row>
    <row r="36" spans="2:11" s="1" customFormat="1" ht="15" customHeight="1">
      <c r="B36" s="244"/>
      <c r="C36" s="245"/>
      <c r="D36" s="243"/>
      <c r="E36" s="246" t="s">
        <v>113</v>
      </c>
      <c r="F36" s="243"/>
      <c r="G36" s="371" t="s">
        <v>1011</v>
      </c>
      <c r="H36" s="371"/>
      <c r="I36" s="371"/>
      <c r="J36" s="371"/>
      <c r="K36" s="241"/>
    </row>
    <row r="37" spans="2:11" s="1" customFormat="1" ht="30.75" customHeight="1">
      <c r="B37" s="244"/>
      <c r="C37" s="245"/>
      <c r="D37" s="243"/>
      <c r="E37" s="246" t="s">
        <v>1012</v>
      </c>
      <c r="F37" s="243"/>
      <c r="G37" s="371" t="s">
        <v>1013</v>
      </c>
      <c r="H37" s="371"/>
      <c r="I37" s="371"/>
      <c r="J37" s="371"/>
      <c r="K37" s="241"/>
    </row>
    <row r="38" spans="2:11" s="1" customFormat="1" ht="15" customHeight="1">
      <c r="B38" s="244"/>
      <c r="C38" s="245"/>
      <c r="D38" s="243"/>
      <c r="E38" s="246" t="s">
        <v>56</v>
      </c>
      <c r="F38" s="243"/>
      <c r="G38" s="371" t="s">
        <v>1014</v>
      </c>
      <c r="H38" s="371"/>
      <c r="I38" s="371"/>
      <c r="J38" s="371"/>
      <c r="K38" s="241"/>
    </row>
    <row r="39" spans="2:11" s="1" customFormat="1" ht="15" customHeight="1">
      <c r="B39" s="244"/>
      <c r="C39" s="245"/>
      <c r="D39" s="243"/>
      <c r="E39" s="246" t="s">
        <v>57</v>
      </c>
      <c r="F39" s="243"/>
      <c r="G39" s="371" t="s">
        <v>1015</v>
      </c>
      <c r="H39" s="371"/>
      <c r="I39" s="371"/>
      <c r="J39" s="371"/>
      <c r="K39" s="241"/>
    </row>
    <row r="40" spans="2:11" s="1" customFormat="1" ht="15" customHeight="1">
      <c r="B40" s="244"/>
      <c r="C40" s="245"/>
      <c r="D40" s="243"/>
      <c r="E40" s="246" t="s">
        <v>114</v>
      </c>
      <c r="F40" s="243"/>
      <c r="G40" s="371" t="s">
        <v>1016</v>
      </c>
      <c r="H40" s="371"/>
      <c r="I40" s="371"/>
      <c r="J40" s="371"/>
      <c r="K40" s="241"/>
    </row>
    <row r="41" spans="2:11" s="1" customFormat="1" ht="15" customHeight="1">
      <c r="B41" s="244"/>
      <c r="C41" s="245"/>
      <c r="D41" s="243"/>
      <c r="E41" s="246" t="s">
        <v>115</v>
      </c>
      <c r="F41" s="243"/>
      <c r="G41" s="371" t="s">
        <v>1017</v>
      </c>
      <c r="H41" s="371"/>
      <c r="I41" s="371"/>
      <c r="J41" s="371"/>
      <c r="K41" s="241"/>
    </row>
    <row r="42" spans="2:11" s="1" customFormat="1" ht="15" customHeight="1">
      <c r="B42" s="244"/>
      <c r="C42" s="245"/>
      <c r="D42" s="243"/>
      <c r="E42" s="246" t="s">
        <v>1018</v>
      </c>
      <c r="F42" s="243"/>
      <c r="G42" s="371" t="s">
        <v>1019</v>
      </c>
      <c r="H42" s="371"/>
      <c r="I42" s="371"/>
      <c r="J42" s="371"/>
      <c r="K42" s="241"/>
    </row>
    <row r="43" spans="2:11" s="1" customFormat="1" ht="15" customHeight="1">
      <c r="B43" s="244"/>
      <c r="C43" s="245"/>
      <c r="D43" s="243"/>
      <c r="E43" s="246"/>
      <c r="F43" s="243"/>
      <c r="G43" s="371" t="s">
        <v>1020</v>
      </c>
      <c r="H43" s="371"/>
      <c r="I43" s="371"/>
      <c r="J43" s="371"/>
      <c r="K43" s="241"/>
    </row>
    <row r="44" spans="2:11" s="1" customFormat="1" ht="15" customHeight="1">
      <c r="B44" s="244"/>
      <c r="C44" s="245"/>
      <c r="D44" s="243"/>
      <c r="E44" s="246" t="s">
        <v>1021</v>
      </c>
      <c r="F44" s="243"/>
      <c r="G44" s="371" t="s">
        <v>1022</v>
      </c>
      <c r="H44" s="371"/>
      <c r="I44" s="371"/>
      <c r="J44" s="371"/>
      <c r="K44" s="241"/>
    </row>
    <row r="45" spans="2:11" s="1" customFormat="1" ht="15" customHeight="1">
      <c r="B45" s="244"/>
      <c r="C45" s="245"/>
      <c r="D45" s="243"/>
      <c r="E45" s="246" t="s">
        <v>117</v>
      </c>
      <c r="F45" s="243"/>
      <c r="G45" s="371" t="s">
        <v>1023</v>
      </c>
      <c r="H45" s="371"/>
      <c r="I45" s="371"/>
      <c r="J45" s="371"/>
      <c r="K45" s="241"/>
    </row>
    <row r="46" spans="2:11" s="1" customFormat="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pans="2:11" s="1" customFormat="1" ht="15" customHeight="1">
      <c r="B47" s="244"/>
      <c r="C47" s="245"/>
      <c r="D47" s="371" t="s">
        <v>1024</v>
      </c>
      <c r="E47" s="371"/>
      <c r="F47" s="371"/>
      <c r="G47" s="371"/>
      <c r="H47" s="371"/>
      <c r="I47" s="371"/>
      <c r="J47" s="371"/>
      <c r="K47" s="241"/>
    </row>
    <row r="48" spans="2:11" s="1" customFormat="1" ht="15" customHeight="1">
      <c r="B48" s="244"/>
      <c r="C48" s="245"/>
      <c r="D48" s="245"/>
      <c r="E48" s="371" t="s">
        <v>1025</v>
      </c>
      <c r="F48" s="371"/>
      <c r="G48" s="371"/>
      <c r="H48" s="371"/>
      <c r="I48" s="371"/>
      <c r="J48" s="371"/>
      <c r="K48" s="241"/>
    </row>
    <row r="49" spans="2:11" s="1" customFormat="1" ht="15" customHeight="1">
      <c r="B49" s="244"/>
      <c r="C49" s="245"/>
      <c r="D49" s="245"/>
      <c r="E49" s="371" t="s">
        <v>1026</v>
      </c>
      <c r="F49" s="371"/>
      <c r="G49" s="371"/>
      <c r="H49" s="371"/>
      <c r="I49" s="371"/>
      <c r="J49" s="371"/>
      <c r="K49" s="241"/>
    </row>
    <row r="50" spans="2:11" s="1" customFormat="1" ht="15" customHeight="1">
      <c r="B50" s="244"/>
      <c r="C50" s="245"/>
      <c r="D50" s="245"/>
      <c r="E50" s="371" t="s">
        <v>1027</v>
      </c>
      <c r="F50" s="371"/>
      <c r="G50" s="371"/>
      <c r="H50" s="371"/>
      <c r="I50" s="371"/>
      <c r="J50" s="371"/>
      <c r="K50" s="241"/>
    </row>
    <row r="51" spans="2:11" s="1" customFormat="1" ht="15" customHeight="1">
      <c r="B51" s="244"/>
      <c r="C51" s="245"/>
      <c r="D51" s="371" t="s">
        <v>1028</v>
      </c>
      <c r="E51" s="371"/>
      <c r="F51" s="371"/>
      <c r="G51" s="371"/>
      <c r="H51" s="371"/>
      <c r="I51" s="371"/>
      <c r="J51" s="371"/>
      <c r="K51" s="241"/>
    </row>
    <row r="52" spans="2:11" s="1" customFormat="1" ht="25.5" customHeight="1">
      <c r="B52" s="240"/>
      <c r="C52" s="372" t="s">
        <v>1029</v>
      </c>
      <c r="D52" s="372"/>
      <c r="E52" s="372"/>
      <c r="F52" s="372"/>
      <c r="G52" s="372"/>
      <c r="H52" s="372"/>
      <c r="I52" s="372"/>
      <c r="J52" s="372"/>
      <c r="K52" s="241"/>
    </row>
    <row r="53" spans="2:11" s="1" customFormat="1" ht="5.25" customHeight="1">
      <c r="B53" s="240"/>
      <c r="C53" s="242"/>
      <c r="D53" s="242"/>
      <c r="E53" s="242"/>
      <c r="F53" s="242"/>
      <c r="G53" s="242"/>
      <c r="H53" s="242"/>
      <c r="I53" s="242"/>
      <c r="J53" s="242"/>
      <c r="K53" s="241"/>
    </row>
    <row r="54" spans="2:11" s="1" customFormat="1" ht="15" customHeight="1">
      <c r="B54" s="240"/>
      <c r="C54" s="371" t="s">
        <v>1030</v>
      </c>
      <c r="D54" s="371"/>
      <c r="E54" s="371"/>
      <c r="F54" s="371"/>
      <c r="G54" s="371"/>
      <c r="H54" s="371"/>
      <c r="I54" s="371"/>
      <c r="J54" s="371"/>
      <c r="K54" s="241"/>
    </row>
    <row r="55" spans="2:11" s="1" customFormat="1" ht="15" customHeight="1">
      <c r="B55" s="240"/>
      <c r="C55" s="371" t="s">
        <v>1031</v>
      </c>
      <c r="D55" s="371"/>
      <c r="E55" s="371"/>
      <c r="F55" s="371"/>
      <c r="G55" s="371"/>
      <c r="H55" s="371"/>
      <c r="I55" s="371"/>
      <c r="J55" s="371"/>
      <c r="K55" s="241"/>
    </row>
    <row r="56" spans="2:11" s="1" customFormat="1" ht="12.75" customHeight="1">
      <c r="B56" s="240"/>
      <c r="C56" s="243"/>
      <c r="D56" s="243"/>
      <c r="E56" s="243"/>
      <c r="F56" s="243"/>
      <c r="G56" s="243"/>
      <c r="H56" s="243"/>
      <c r="I56" s="243"/>
      <c r="J56" s="243"/>
      <c r="K56" s="241"/>
    </row>
    <row r="57" spans="2:11" s="1" customFormat="1" ht="15" customHeight="1">
      <c r="B57" s="240"/>
      <c r="C57" s="371" t="s">
        <v>1032</v>
      </c>
      <c r="D57" s="371"/>
      <c r="E57" s="371"/>
      <c r="F57" s="371"/>
      <c r="G57" s="371"/>
      <c r="H57" s="371"/>
      <c r="I57" s="371"/>
      <c r="J57" s="371"/>
      <c r="K57" s="241"/>
    </row>
    <row r="58" spans="2:11" s="1" customFormat="1" ht="15" customHeight="1">
      <c r="B58" s="240"/>
      <c r="C58" s="245"/>
      <c r="D58" s="371" t="s">
        <v>1033</v>
      </c>
      <c r="E58" s="371"/>
      <c r="F58" s="371"/>
      <c r="G58" s="371"/>
      <c r="H58" s="371"/>
      <c r="I58" s="371"/>
      <c r="J58" s="371"/>
      <c r="K58" s="241"/>
    </row>
    <row r="59" spans="2:11" s="1" customFormat="1" ht="15" customHeight="1">
      <c r="B59" s="240"/>
      <c r="C59" s="245"/>
      <c r="D59" s="371" t="s">
        <v>1034</v>
      </c>
      <c r="E59" s="371"/>
      <c r="F59" s="371"/>
      <c r="G59" s="371"/>
      <c r="H59" s="371"/>
      <c r="I59" s="371"/>
      <c r="J59" s="371"/>
      <c r="K59" s="241"/>
    </row>
    <row r="60" spans="2:11" s="1" customFormat="1" ht="15" customHeight="1">
      <c r="B60" s="240"/>
      <c r="C60" s="245"/>
      <c r="D60" s="371" t="s">
        <v>1035</v>
      </c>
      <c r="E60" s="371"/>
      <c r="F60" s="371"/>
      <c r="G60" s="371"/>
      <c r="H60" s="371"/>
      <c r="I60" s="371"/>
      <c r="J60" s="371"/>
      <c r="K60" s="241"/>
    </row>
    <row r="61" spans="2:11" s="1" customFormat="1" ht="15" customHeight="1">
      <c r="B61" s="240"/>
      <c r="C61" s="245"/>
      <c r="D61" s="371" t="s">
        <v>1036</v>
      </c>
      <c r="E61" s="371"/>
      <c r="F61" s="371"/>
      <c r="G61" s="371"/>
      <c r="H61" s="371"/>
      <c r="I61" s="371"/>
      <c r="J61" s="371"/>
      <c r="K61" s="241"/>
    </row>
    <row r="62" spans="2:11" s="1" customFormat="1" ht="15" customHeight="1">
      <c r="B62" s="240"/>
      <c r="C62" s="245"/>
      <c r="D62" s="374" t="s">
        <v>1037</v>
      </c>
      <c r="E62" s="374"/>
      <c r="F62" s="374"/>
      <c r="G62" s="374"/>
      <c r="H62" s="374"/>
      <c r="I62" s="374"/>
      <c r="J62" s="374"/>
      <c r="K62" s="241"/>
    </row>
    <row r="63" spans="2:11" s="1" customFormat="1" ht="15" customHeight="1">
      <c r="B63" s="240"/>
      <c r="C63" s="245"/>
      <c r="D63" s="371" t="s">
        <v>1038</v>
      </c>
      <c r="E63" s="371"/>
      <c r="F63" s="371"/>
      <c r="G63" s="371"/>
      <c r="H63" s="371"/>
      <c r="I63" s="371"/>
      <c r="J63" s="371"/>
      <c r="K63" s="241"/>
    </row>
    <row r="64" spans="2:11" s="1" customFormat="1" ht="12.75" customHeight="1">
      <c r="B64" s="240"/>
      <c r="C64" s="245"/>
      <c r="D64" s="245"/>
      <c r="E64" s="248"/>
      <c r="F64" s="245"/>
      <c r="G64" s="245"/>
      <c r="H64" s="245"/>
      <c r="I64" s="245"/>
      <c r="J64" s="245"/>
      <c r="K64" s="241"/>
    </row>
    <row r="65" spans="2:11" s="1" customFormat="1" ht="15" customHeight="1">
      <c r="B65" s="240"/>
      <c r="C65" s="245"/>
      <c r="D65" s="371" t="s">
        <v>1039</v>
      </c>
      <c r="E65" s="371"/>
      <c r="F65" s="371"/>
      <c r="G65" s="371"/>
      <c r="H65" s="371"/>
      <c r="I65" s="371"/>
      <c r="J65" s="371"/>
      <c r="K65" s="241"/>
    </row>
    <row r="66" spans="2:11" s="1" customFormat="1" ht="15" customHeight="1">
      <c r="B66" s="240"/>
      <c r="C66" s="245"/>
      <c r="D66" s="374" t="s">
        <v>1040</v>
      </c>
      <c r="E66" s="374"/>
      <c r="F66" s="374"/>
      <c r="G66" s="374"/>
      <c r="H66" s="374"/>
      <c r="I66" s="374"/>
      <c r="J66" s="374"/>
      <c r="K66" s="241"/>
    </row>
    <row r="67" spans="2:11" s="1" customFormat="1" ht="15" customHeight="1">
      <c r="B67" s="240"/>
      <c r="C67" s="245"/>
      <c r="D67" s="371" t="s">
        <v>1041</v>
      </c>
      <c r="E67" s="371"/>
      <c r="F67" s="371"/>
      <c r="G67" s="371"/>
      <c r="H67" s="371"/>
      <c r="I67" s="371"/>
      <c r="J67" s="371"/>
      <c r="K67" s="241"/>
    </row>
    <row r="68" spans="2:11" s="1" customFormat="1" ht="15" customHeight="1">
      <c r="B68" s="240"/>
      <c r="C68" s="245"/>
      <c r="D68" s="371" t="s">
        <v>1042</v>
      </c>
      <c r="E68" s="371"/>
      <c r="F68" s="371"/>
      <c r="G68" s="371"/>
      <c r="H68" s="371"/>
      <c r="I68" s="371"/>
      <c r="J68" s="371"/>
      <c r="K68" s="241"/>
    </row>
    <row r="69" spans="2:11" s="1" customFormat="1" ht="15" customHeight="1">
      <c r="B69" s="240"/>
      <c r="C69" s="245"/>
      <c r="D69" s="371" t="s">
        <v>1043</v>
      </c>
      <c r="E69" s="371"/>
      <c r="F69" s="371"/>
      <c r="G69" s="371"/>
      <c r="H69" s="371"/>
      <c r="I69" s="371"/>
      <c r="J69" s="371"/>
      <c r="K69" s="241"/>
    </row>
    <row r="70" spans="2:11" s="1" customFormat="1" ht="15" customHeight="1">
      <c r="B70" s="240"/>
      <c r="C70" s="245"/>
      <c r="D70" s="371" t="s">
        <v>1044</v>
      </c>
      <c r="E70" s="371"/>
      <c r="F70" s="371"/>
      <c r="G70" s="371"/>
      <c r="H70" s="371"/>
      <c r="I70" s="371"/>
      <c r="J70" s="371"/>
      <c r="K70" s="241"/>
    </row>
    <row r="71" spans="2:1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pans="2:11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pans="2:11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2:11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pans="2:11" s="1" customFormat="1" ht="45" customHeight="1">
      <c r="B75" s="257"/>
      <c r="C75" s="375" t="s">
        <v>1045</v>
      </c>
      <c r="D75" s="375"/>
      <c r="E75" s="375"/>
      <c r="F75" s="375"/>
      <c r="G75" s="375"/>
      <c r="H75" s="375"/>
      <c r="I75" s="375"/>
      <c r="J75" s="375"/>
      <c r="K75" s="258"/>
    </row>
    <row r="76" spans="2:11" s="1" customFormat="1" ht="17.25" customHeight="1">
      <c r="B76" s="257"/>
      <c r="C76" s="259" t="s">
        <v>1046</v>
      </c>
      <c r="D76" s="259"/>
      <c r="E76" s="259"/>
      <c r="F76" s="259" t="s">
        <v>1047</v>
      </c>
      <c r="G76" s="260"/>
      <c r="H76" s="259" t="s">
        <v>57</v>
      </c>
      <c r="I76" s="259" t="s">
        <v>60</v>
      </c>
      <c r="J76" s="259" t="s">
        <v>1048</v>
      </c>
      <c r="K76" s="258"/>
    </row>
    <row r="77" spans="2:11" s="1" customFormat="1" ht="17.25" customHeight="1">
      <c r="B77" s="257"/>
      <c r="C77" s="261" t="s">
        <v>1049</v>
      </c>
      <c r="D77" s="261"/>
      <c r="E77" s="261"/>
      <c r="F77" s="262" t="s">
        <v>1050</v>
      </c>
      <c r="G77" s="263"/>
      <c r="H77" s="261"/>
      <c r="I77" s="261"/>
      <c r="J77" s="261" t="s">
        <v>1051</v>
      </c>
      <c r="K77" s="258"/>
    </row>
    <row r="78" spans="2:11" s="1" customFormat="1" ht="5.25" customHeight="1">
      <c r="B78" s="257"/>
      <c r="C78" s="264"/>
      <c r="D78" s="264"/>
      <c r="E78" s="264"/>
      <c r="F78" s="264"/>
      <c r="G78" s="265"/>
      <c r="H78" s="264"/>
      <c r="I78" s="264"/>
      <c r="J78" s="264"/>
      <c r="K78" s="258"/>
    </row>
    <row r="79" spans="2:11" s="1" customFormat="1" ht="15" customHeight="1">
      <c r="B79" s="257"/>
      <c r="C79" s="246" t="s">
        <v>56</v>
      </c>
      <c r="D79" s="266"/>
      <c r="E79" s="266"/>
      <c r="F79" s="267" t="s">
        <v>1052</v>
      </c>
      <c r="G79" s="268"/>
      <c r="H79" s="246" t="s">
        <v>1053</v>
      </c>
      <c r="I79" s="246" t="s">
        <v>1054</v>
      </c>
      <c r="J79" s="246">
        <v>20</v>
      </c>
      <c r="K79" s="258"/>
    </row>
    <row r="80" spans="2:11" s="1" customFormat="1" ht="15" customHeight="1">
      <c r="B80" s="257"/>
      <c r="C80" s="246" t="s">
        <v>1055</v>
      </c>
      <c r="D80" s="246"/>
      <c r="E80" s="246"/>
      <c r="F80" s="267" t="s">
        <v>1052</v>
      </c>
      <c r="G80" s="268"/>
      <c r="H80" s="246" t="s">
        <v>1056</v>
      </c>
      <c r="I80" s="246" t="s">
        <v>1054</v>
      </c>
      <c r="J80" s="246">
        <v>120</v>
      </c>
      <c r="K80" s="258"/>
    </row>
    <row r="81" spans="2:11" s="1" customFormat="1" ht="15" customHeight="1">
      <c r="B81" s="269"/>
      <c r="C81" s="246" t="s">
        <v>1057</v>
      </c>
      <c r="D81" s="246"/>
      <c r="E81" s="246"/>
      <c r="F81" s="267" t="s">
        <v>1058</v>
      </c>
      <c r="G81" s="268"/>
      <c r="H81" s="246" t="s">
        <v>1059</v>
      </c>
      <c r="I81" s="246" t="s">
        <v>1054</v>
      </c>
      <c r="J81" s="246">
        <v>50</v>
      </c>
      <c r="K81" s="258"/>
    </row>
    <row r="82" spans="2:11" s="1" customFormat="1" ht="15" customHeight="1">
      <c r="B82" s="269"/>
      <c r="C82" s="246" t="s">
        <v>1060</v>
      </c>
      <c r="D82" s="246"/>
      <c r="E82" s="246"/>
      <c r="F82" s="267" t="s">
        <v>1052</v>
      </c>
      <c r="G82" s="268"/>
      <c r="H82" s="246" t="s">
        <v>1061</v>
      </c>
      <c r="I82" s="246" t="s">
        <v>1062</v>
      </c>
      <c r="J82" s="246"/>
      <c r="K82" s="258"/>
    </row>
    <row r="83" spans="2:11" s="1" customFormat="1" ht="15" customHeight="1">
      <c r="B83" s="269"/>
      <c r="C83" s="270" t="s">
        <v>1063</v>
      </c>
      <c r="D83" s="270"/>
      <c r="E83" s="270"/>
      <c r="F83" s="271" t="s">
        <v>1058</v>
      </c>
      <c r="G83" s="270"/>
      <c r="H83" s="270" t="s">
        <v>1064</v>
      </c>
      <c r="I83" s="270" t="s">
        <v>1054</v>
      </c>
      <c r="J83" s="270">
        <v>15</v>
      </c>
      <c r="K83" s="258"/>
    </row>
    <row r="84" spans="2:11" s="1" customFormat="1" ht="15" customHeight="1">
      <c r="B84" s="269"/>
      <c r="C84" s="270" t="s">
        <v>1065</v>
      </c>
      <c r="D84" s="270"/>
      <c r="E84" s="270"/>
      <c r="F84" s="271" t="s">
        <v>1058</v>
      </c>
      <c r="G84" s="270"/>
      <c r="H84" s="270" t="s">
        <v>1066</v>
      </c>
      <c r="I84" s="270" t="s">
        <v>1054</v>
      </c>
      <c r="J84" s="270">
        <v>15</v>
      </c>
      <c r="K84" s="258"/>
    </row>
    <row r="85" spans="2:11" s="1" customFormat="1" ht="15" customHeight="1">
      <c r="B85" s="269"/>
      <c r="C85" s="270" t="s">
        <v>1067</v>
      </c>
      <c r="D85" s="270"/>
      <c r="E85" s="270"/>
      <c r="F85" s="271" t="s">
        <v>1058</v>
      </c>
      <c r="G85" s="270"/>
      <c r="H85" s="270" t="s">
        <v>1068</v>
      </c>
      <c r="I85" s="270" t="s">
        <v>1054</v>
      </c>
      <c r="J85" s="270">
        <v>20</v>
      </c>
      <c r="K85" s="258"/>
    </row>
    <row r="86" spans="2:11" s="1" customFormat="1" ht="15" customHeight="1">
      <c r="B86" s="269"/>
      <c r="C86" s="270" t="s">
        <v>1069</v>
      </c>
      <c r="D86" s="270"/>
      <c r="E86" s="270"/>
      <c r="F86" s="271" t="s">
        <v>1058</v>
      </c>
      <c r="G86" s="270"/>
      <c r="H86" s="270" t="s">
        <v>1070</v>
      </c>
      <c r="I86" s="270" t="s">
        <v>1054</v>
      </c>
      <c r="J86" s="270">
        <v>20</v>
      </c>
      <c r="K86" s="258"/>
    </row>
    <row r="87" spans="2:11" s="1" customFormat="1" ht="15" customHeight="1">
      <c r="B87" s="269"/>
      <c r="C87" s="246" t="s">
        <v>1071</v>
      </c>
      <c r="D87" s="246"/>
      <c r="E87" s="246"/>
      <c r="F87" s="267" t="s">
        <v>1058</v>
      </c>
      <c r="G87" s="268"/>
      <c r="H87" s="246" t="s">
        <v>1072</v>
      </c>
      <c r="I87" s="246" t="s">
        <v>1054</v>
      </c>
      <c r="J87" s="246">
        <v>50</v>
      </c>
      <c r="K87" s="258"/>
    </row>
    <row r="88" spans="2:11" s="1" customFormat="1" ht="15" customHeight="1">
      <c r="B88" s="269"/>
      <c r="C88" s="246" t="s">
        <v>1073</v>
      </c>
      <c r="D88" s="246"/>
      <c r="E88" s="246"/>
      <c r="F88" s="267" t="s">
        <v>1058</v>
      </c>
      <c r="G88" s="268"/>
      <c r="H88" s="246" t="s">
        <v>1074</v>
      </c>
      <c r="I88" s="246" t="s">
        <v>1054</v>
      </c>
      <c r="J88" s="246">
        <v>20</v>
      </c>
      <c r="K88" s="258"/>
    </row>
    <row r="89" spans="2:11" s="1" customFormat="1" ht="15" customHeight="1">
      <c r="B89" s="269"/>
      <c r="C89" s="246" t="s">
        <v>1075</v>
      </c>
      <c r="D89" s="246"/>
      <c r="E89" s="246"/>
      <c r="F89" s="267" t="s">
        <v>1058</v>
      </c>
      <c r="G89" s="268"/>
      <c r="H89" s="246" t="s">
        <v>1076</v>
      </c>
      <c r="I89" s="246" t="s">
        <v>1054</v>
      </c>
      <c r="J89" s="246">
        <v>20</v>
      </c>
      <c r="K89" s="258"/>
    </row>
    <row r="90" spans="2:11" s="1" customFormat="1" ht="15" customHeight="1">
      <c r="B90" s="269"/>
      <c r="C90" s="246" t="s">
        <v>1077</v>
      </c>
      <c r="D90" s="246"/>
      <c r="E90" s="246"/>
      <c r="F90" s="267" t="s">
        <v>1058</v>
      </c>
      <c r="G90" s="268"/>
      <c r="H90" s="246" t="s">
        <v>1078</v>
      </c>
      <c r="I90" s="246" t="s">
        <v>1054</v>
      </c>
      <c r="J90" s="246">
        <v>50</v>
      </c>
      <c r="K90" s="258"/>
    </row>
    <row r="91" spans="2:11" s="1" customFormat="1" ht="15" customHeight="1">
      <c r="B91" s="269"/>
      <c r="C91" s="246" t="s">
        <v>1079</v>
      </c>
      <c r="D91" s="246"/>
      <c r="E91" s="246"/>
      <c r="F91" s="267" t="s">
        <v>1058</v>
      </c>
      <c r="G91" s="268"/>
      <c r="H91" s="246" t="s">
        <v>1079</v>
      </c>
      <c r="I91" s="246" t="s">
        <v>1054</v>
      </c>
      <c r="J91" s="246">
        <v>50</v>
      </c>
      <c r="K91" s="258"/>
    </row>
    <row r="92" spans="2:11" s="1" customFormat="1" ht="15" customHeight="1">
      <c r="B92" s="269"/>
      <c r="C92" s="246" t="s">
        <v>1080</v>
      </c>
      <c r="D92" s="246"/>
      <c r="E92" s="246"/>
      <c r="F92" s="267" t="s">
        <v>1058</v>
      </c>
      <c r="G92" s="268"/>
      <c r="H92" s="246" t="s">
        <v>1081</v>
      </c>
      <c r="I92" s="246" t="s">
        <v>1054</v>
      </c>
      <c r="J92" s="246">
        <v>255</v>
      </c>
      <c r="K92" s="258"/>
    </row>
    <row r="93" spans="2:11" s="1" customFormat="1" ht="15" customHeight="1">
      <c r="B93" s="269"/>
      <c r="C93" s="246" t="s">
        <v>1082</v>
      </c>
      <c r="D93" s="246"/>
      <c r="E93" s="246"/>
      <c r="F93" s="267" t="s">
        <v>1052</v>
      </c>
      <c r="G93" s="268"/>
      <c r="H93" s="246" t="s">
        <v>1083</v>
      </c>
      <c r="I93" s="246" t="s">
        <v>1084</v>
      </c>
      <c r="J93" s="246"/>
      <c r="K93" s="258"/>
    </row>
    <row r="94" spans="2:11" s="1" customFormat="1" ht="15" customHeight="1">
      <c r="B94" s="269"/>
      <c r="C94" s="246" t="s">
        <v>1085</v>
      </c>
      <c r="D94" s="246"/>
      <c r="E94" s="246"/>
      <c r="F94" s="267" t="s">
        <v>1052</v>
      </c>
      <c r="G94" s="268"/>
      <c r="H94" s="246" t="s">
        <v>1086</v>
      </c>
      <c r="I94" s="246" t="s">
        <v>1087</v>
      </c>
      <c r="J94" s="246"/>
      <c r="K94" s="258"/>
    </row>
    <row r="95" spans="2:11" s="1" customFormat="1" ht="15" customHeight="1">
      <c r="B95" s="269"/>
      <c r="C95" s="246" t="s">
        <v>1088</v>
      </c>
      <c r="D95" s="246"/>
      <c r="E95" s="246"/>
      <c r="F95" s="267" t="s">
        <v>1052</v>
      </c>
      <c r="G95" s="268"/>
      <c r="H95" s="246" t="s">
        <v>1088</v>
      </c>
      <c r="I95" s="246" t="s">
        <v>1087</v>
      </c>
      <c r="J95" s="246"/>
      <c r="K95" s="258"/>
    </row>
    <row r="96" spans="2:11" s="1" customFormat="1" ht="15" customHeight="1">
      <c r="B96" s="269"/>
      <c r="C96" s="246" t="s">
        <v>41</v>
      </c>
      <c r="D96" s="246"/>
      <c r="E96" s="246"/>
      <c r="F96" s="267" t="s">
        <v>1052</v>
      </c>
      <c r="G96" s="268"/>
      <c r="H96" s="246" t="s">
        <v>1089</v>
      </c>
      <c r="I96" s="246" t="s">
        <v>1087</v>
      </c>
      <c r="J96" s="246"/>
      <c r="K96" s="258"/>
    </row>
    <row r="97" spans="2:11" s="1" customFormat="1" ht="15" customHeight="1">
      <c r="B97" s="269"/>
      <c r="C97" s="246" t="s">
        <v>51</v>
      </c>
      <c r="D97" s="246"/>
      <c r="E97" s="246"/>
      <c r="F97" s="267" t="s">
        <v>1052</v>
      </c>
      <c r="G97" s="268"/>
      <c r="H97" s="246" t="s">
        <v>1090</v>
      </c>
      <c r="I97" s="246" t="s">
        <v>1087</v>
      </c>
      <c r="J97" s="246"/>
      <c r="K97" s="258"/>
    </row>
    <row r="98" spans="2:11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pans="2:11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pans="2:11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pans="2:1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pans="2:11" s="1" customFormat="1" ht="45" customHeight="1">
      <c r="B102" s="257"/>
      <c r="C102" s="375" t="s">
        <v>1091</v>
      </c>
      <c r="D102" s="375"/>
      <c r="E102" s="375"/>
      <c r="F102" s="375"/>
      <c r="G102" s="375"/>
      <c r="H102" s="375"/>
      <c r="I102" s="375"/>
      <c r="J102" s="375"/>
      <c r="K102" s="258"/>
    </row>
    <row r="103" spans="2:11" s="1" customFormat="1" ht="17.25" customHeight="1">
      <c r="B103" s="257"/>
      <c r="C103" s="259" t="s">
        <v>1046</v>
      </c>
      <c r="D103" s="259"/>
      <c r="E103" s="259"/>
      <c r="F103" s="259" t="s">
        <v>1047</v>
      </c>
      <c r="G103" s="260"/>
      <c r="H103" s="259" t="s">
        <v>57</v>
      </c>
      <c r="I103" s="259" t="s">
        <v>60</v>
      </c>
      <c r="J103" s="259" t="s">
        <v>1048</v>
      </c>
      <c r="K103" s="258"/>
    </row>
    <row r="104" spans="2:11" s="1" customFormat="1" ht="17.25" customHeight="1">
      <c r="B104" s="257"/>
      <c r="C104" s="261" t="s">
        <v>1049</v>
      </c>
      <c r="D104" s="261"/>
      <c r="E104" s="261"/>
      <c r="F104" s="262" t="s">
        <v>1050</v>
      </c>
      <c r="G104" s="263"/>
      <c r="H104" s="261"/>
      <c r="I104" s="261"/>
      <c r="J104" s="261" t="s">
        <v>1051</v>
      </c>
      <c r="K104" s="258"/>
    </row>
    <row r="105" spans="2:11" s="1" customFormat="1" ht="5.25" customHeight="1">
      <c r="B105" s="257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pans="2:11" s="1" customFormat="1" ht="15" customHeight="1">
      <c r="B106" s="257"/>
      <c r="C106" s="246" t="s">
        <v>56</v>
      </c>
      <c r="D106" s="266"/>
      <c r="E106" s="266"/>
      <c r="F106" s="267" t="s">
        <v>1052</v>
      </c>
      <c r="G106" s="246"/>
      <c r="H106" s="246" t="s">
        <v>1092</v>
      </c>
      <c r="I106" s="246" t="s">
        <v>1054</v>
      </c>
      <c r="J106" s="246">
        <v>20</v>
      </c>
      <c r="K106" s="258"/>
    </row>
    <row r="107" spans="2:11" s="1" customFormat="1" ht="15" customHeight="1">
      <c r="B107" s="257"/>
      <c r="C107" s="246" t="s">
        <v>1055</v>
      </c>
      <c r="D107" s="246"/>
      <c r="E107" s="246"/>
      <c r="F107" s="267" t="s">
        <v>1052</v>
      </c>
      <c r="G107" s="246"/>
      <c r="H107" s="246" t="s">
        <v>1092</v>
      </c>
      <c r="I107" s="246" t="s">
        <v>1054</v>
      </c>
      <c r="J107" s="246">
        <v>120</v>
      </c>
      <c r="K107" s="258"/>
    </row>
    <row r="108" spans="2:11" s="1" customFormat="1" ht="15" customHeight="1">
      <c r="B108" s="269"/>
      <c r="C108" s="246" t="s">
        <v>1057</v>
      </c>
      <c r="D108" s="246"/>
      <c r="E108" s="246"/>
      <c r="F108" s="267" t="s">
        <v>1058</v>
      </c>
      <c r="G108" s="246"/>
      <c r="H108" s="246" t="s">
        <v>1092</v>
      </c>
      <c r="I108" s="246" t="s">
        <v>1054</v>
      </c>
      <c r="J108" s="246">
        <v>50</v>
      </c>
      <c r="K108" s="258"/>
    </row>
    <row r="109" spans="2:11" s="1" customFormat="1" ht="15" customHeight="1">
      <c r="B109" s="269"/>
      <c r="C109" s="246" t="s">
        <v>1060</v>
      </c>
      <c r="D109" s="246"/>
      <c r="E109" s="246"/>
      <c r="F109" s="267" t="s">
        <v>1052</v>
      </c>
      <c r="G109" s="246"/>
      <c r="H109" s="246" t="s">
        <v>1092</v>
      </c>
      <c r="I109" s="246" t="s">
        <v>1062</v>
      </c>
      <c r="J109" s="246"/>
      <c r="K109" s="258"/>
    </row>
    <row r="110" spans="2:11" s="1" customFormat="1" ht="15" customHeight="1">
      <c r="B110" s="269"/>
      <c r="C110" s="246" t="s">
        <v>1071</v>
      </c>
      <c r="D110" s="246"/>
      <c r="E110" s="246"/>
      <c r="F110" s="267" t="s">
        <v>1058</v>
      </c>
      <c r="G110" s="246"/>
      <c r="H110" s="246" t="s">
        <v>1092</v>
      </c>
      <c r="I110" s="246" t="s">
        <v>1054</v>
      </c>
      <c r="J110" s="246">
        <v>50</v>
      </c>
      <c r="K110" s="258"/>
    </row>
    <row r="111" spans="2:11" s="1" customFormat="1" ht="15" customHeight="1">
      <c r="B111" s="269"/>
      <c r="C111" s="246" t="s">
        <v>1079</v>
      </c>
      <c r="D111" s="246"/>
      <c r="E111" s="246"/>
      <c r="F111" s="267" t="s">
        <v>1058</v>
      </c>
      <c r="G111" s="246"/>
      <c r="H111" s="246" t="s">
        <v>1092</v>
      </c>
      <c r="I111" s="246" t="s">
        <v>1054</v>
      </c>
      <c r="J111" s="246">
        <v>50</v>
      </c>
      <c r="K111" s="258"/>
    </row>
    <row r="112" spans="2:11" s="1" customFormat="1" ht="15" customHeight="1">
      <c r="B112" s="269"/>
      <c r="C112" s="246" t="s">
        <v>1077</v>
      </c>
      <c r="D112" s="246"/>
      <c r="E112" s="246"/>
      <c r="F112" s="267" t="s">
        <v>1058</v>
      </c>
      <c r="G112" s="246"/>
      <c r="H112" s="246" t="s">
        <v>1092</v>
      </c>
      <c r="I112" s="246" t="s">
        <v>1054</v>
      </c>
      <c r="J112" s="246">
        <v>50</v>
      </c>
      <c r="K112" s="258"/>
    </row>
    <row r="113" spans="2:11" s="1" customFormat="1" ht="15" customHeight="1">
      <c r="B113" s="269"/>
      <c r="C113" s="246" t="s">
        <v>56</v>
      </c>
      <c r="D113" s="246"/>
      <c r="E113" s="246"/>
      <c r="F113" s="267" t="s">
        <v>1052</v>
      </c>
      <c r="G113" s="246"/>
      <c r="H113" s="246" t="s">
        <v>1093</v>
      </c>
      <c r="I113" s="246" t="s">
        <v>1054</v>
      </c>
      <c r="J113" s="246">
        <v>20</v>
      </c>
      <c r="K113" s="258"/>
    </row>
    <row r="114" spans="2:11" s="1" customFormat="1" ht="15" customHeight="1">
      <c r="B114" s="269"/>
      <c r="C114" s="246" t="s">
        <v>1094</v>
      </c>
      <c r="D114" s="246"/>
      <c r="E114" s="246"/>
      <c r="F114" s="267" t="s">
        <v>1052</v>
      </c>
      <c r="G114" s="246"/>
      <c r="H114" s="246" t="s">
        <v>1095</v>
      </c>
      <c r="I114" s="246" t="s">
        <v>1054</v>
      </c>
      <c r="J114" s="246">
        <v>120</v>
      </c>
      <c r="K114" s="258"/>
    </row>
    <row r="115" spans="2:11" s="1" customFormat="1" ht="15" customHeight="1">
      <c r="B115" s="269"/>
      <c r="C115" s="246" t="s">
        <v>41</v>
      </c>
      <c r="D115" s="246"/>
      <c r="E115" s="246"/>
      <c r="F115" s="267" t="s">
        <v>1052</v>
      </c>
      <c r="G115" s="246"/>
      <c r="H115" s="246" t="s">
        <v>1096</v>
      </c>
      <c r="I115" s="246" t="s">
        <v>1087</v>
      </c>
      <c r="J115" s="246"/>
      <c r="K115" s="258"/>
    </row>
    <row r="116" spans="2:11" s="1" customFormat="1" ht="15" customHeight="1">
      <c r="B116" s="269"/>
      <c r="C116" s="246" t="s">
        <v>51</v>
      </c>
      <c r="D116" s="246"/>
      <c r="E116" s="246"/>
      <c r="F116" s="267" t="s">
        <v>1052</v>
      </c>
      <c r="G116" s="246"/>
      <c r="H116" s="246" t="s">
        <v>1097</v>
      </c>
      <c r="I116" s="246" t="s">
        <v>1087</v>
      </c>
      <c r="J116" s="246"/>
      <c r="K116" s="258"/>
    </row>
    <row r="117" spans="2:11" s="1" customFormat="1" ht="15" customHeight="1">
      <c r="B117" s="269"/>
      <c r="C117" s="246" t="s">
        <v>60</v>
      </c>
      <c r="D117" s="246"/>
      <c r="E117" s="246"/>
      <c r="F117" s="267" t="s">
        <v>1052</v>
      </c>
      <c r="G117" s="246"/>
      <c r="H117" s="246" t="s">
        <v>1098</v>
      </c>
      <c r="I117" s="246" t="s">
        <v>1099</v>
      </c>
      <c r="J117" s="246"/>
      <c r="K117" s="258"/>
    </row>
    <row r="118" spans="2:11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pans="2:11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pans="2:11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pans="2:1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s="1" customFormat="1" ht="45" customHeight="1">
      <c r="B122" s="285"/>
      <c r="C122" s="373" t="s">
        <v>1100</v>
      </c>
      <c r="D122" s="373"/>
      <c r="E122" s="373"/>
      <c r="F122" s="373"/>
      <c r="G122" s="373"/>
      <c r="H122" s="373"/>
      <c r="I122" s="373"/>
      <c r="J122" s="373"/>
      <c r="K122" s="286"/>
    </row>
    <row r="123" spans="2:11" s="1" customFormat="1" ht="17.25" customHeight="1">
      <c r="B123" s="287"/>
      <c r="C123" s="259" t="s">
        <v>1046</v>
      </c>
      <c r="D123" s="259"/>
      <c r="E123" s="259"/>
      <c r="F123" s="259" t="s">
        <v>1047</v>
      </c>
      <c r="G123" s="260"/>
      <c r="H123" s="259" t="s">
        <v>57</v>
      </c>
      <c r="I123" s="259" t="s">
        <v>60</v>
      </c>
      <c r="J123" s="259" t="s">
        <v>1048</v>
      </c>
      <c r="K123" s="288"/>
    </row>
    <row r="124" spans="2:11" s="1" customFormat="1" ht="17.25" customHeight="1">
      <c r="B124" s="287"/>
      <c r="C124" s="261" t="s">
        <v>1049</v>
      </c>
      <c r="D124" s="261"/>
      <c r="E124" s="261"/>
      <c r="F124" s="262" t="s">
        <v>1050</v>
      </c>
      <c r="G124" s="263"/>
      <c r="H124" s="261"/>
      <c r="I124" s="261"/>
      <c r="J124" s="261" t="s">
        <v>1051</v>
      </c>
      <c r="K124" s="288"/>
    </row>
    <row r="125" spans="2:11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pans="2:11" s="1" customFormat="1" ht="15" customHeight="1">
      <c r="B126" s="289"/>
      <c r="C126" s="246" t="s">
        <v>1055</v>
      </c>
      <c r="D126" s="266"/>
      <c r="E126" s="266"/>
      <c r="F126" s="267" t="s">
        <v>1052</v>
      </c>
      <c r="G126" s="246"/>
      <c r="H126" s="246" t="s">
        <v>1092</v>
      </c>
      <c r="I126" s="246" t="s">
        <v>1054</v>
      </c>
      <c r="J126" s="246">
        <v>120</v>
      </c>
      <c r="K126" s="292"/>
    </row>
    <row r="127" spans="2:11" s="1" customFormat="1" ht="15" customHeight="1">
      <c r="B127" s="289"/>
      <c r="C127" s="246" t="s">
        <v>1101</v>
      </c>
      <c r="D127" s="246"/>
      <c r="E127" s="246"/>
      <c r="F127" s="267" t="s">
        <v>1052</v>
      </c>
      <c r="G127" s="246"/>
      <c r="H127" s="246" t="s">
        <v>1102</v>
      </c>
      <c r="I127" s="246" t="s">
        <v>1054</v>
      </c>
      <c r="J127" s="246" t="s">
        <v>1103</v>
      </c>
      <c r="K127" s="292"/>
    </row>
    <row r="128" spans="2:11" s="1" customFormat="1" ht="15" customHeight="1">
      <c r="B128" s="289"/>
      <c r="C128" s="246" t="s">
        <v>1000</v>
      </c>
      <c r="D128" s="246"/>
      <c r="E128" s="246"/>
      <c r="F128" s="267" t="s">
        <v>1052</v>
      </c>
      <c r="G128" s="246"/>
      <c r="H128" s="246" t="s">
        <v>1104</v>
      </c>
      <c r="I128" s="246" t="s">
        <v>1054</v>
      </c>
      <c r="J128" s="246" t="s">
        <v>1103</v>
      </c>
      <c r="K128" s="292"/>
    </row>
    <row r="129" spans="2:11" s="1" customFormat="1" ht="15" customHeight="1">
      <c r="B129" s="289"/>
      <c r="C129" s="246" t="s">
        <v>1063</v>
      </c>
      <c r="D129" s="246"/>
      <c r="E129" s="246"/>
      <c r="F129" s="267" t="s">
        <v>1058</v>
      </c>
      <c r="G129" s="246"/>
      <c r="H129" s="246" t="s">
        <v>1064</v>
      </c>
      <c r="I129" s="246" t="s">
        <v>1054</v>
      </c>
      <c r="J129" s="246">
        <v>15</v>
      </c>
      <c r="K129" s="292"/>
    </row>
    <row r="130" spans="2:11" s="1" customFormat="1" ht="15" customHeight="1">
      <c r="B130" s="289"/>
      <c r="C130" s="270" t="s">
        <v>1065</v>
      </c>
      <c r="D130" s="270"/>
      <c r="E130" s="270"/>
      <c r="F130" s="271" t="s">
        <v>1058</v>
      </c>
      <c r="G130" s="270"/>
      <c r="H130" s="270" t="s">
        <v>1066</v>
      </c>
      <c r="I130" s="270" t="s">
        <v>1054</v>
      </c>
      <c r="J130" s="270">
        <v>15</v>
      </c>
      <c r="K130" s="292"/>
    </row>
    <row r="131" spans="2:11" s="1" customFormat="1" ht="15" customHeight="1">
      <c r="B131" s="289"/>
      <c r="C131" s="270" t="s">
        <v>1067</v>
      </c>
      <c r="D131" s="270"/>
      <c r="E131" s="270"/>
      <c r="F131" s="271" t="s">
        <v>1058</v>
      </c>
      <c r="G131" s="270"/>
      <c r="H131" s="270" t="s">
        <v>1068</v>
      </c>
      <c r="I131" s="270" t="s">
        <v>1054</v>
      </c>
      <c r="J131" s="270">
        <v>20</v>
      </c>
      <c r="K131" s="292"/>
    </row>
    <row r="132" spans="2:11" s="1" customFormat="1" ht="15" customHeight="1">
      <c r="B132" s="289"/>
      <c r="C132" s="270" t="s">
        <v>1069</v>
      </c>
      <c r="D132" s="270"/>
      <c r="E132" s="270"/>
      <c r="F132" s="271" t="s">
        <v>1058</v>
      </c>
      <c r="G132" s="270"/>
      <c r="H132" s="270" t="s">
        <v>1070</v>
      </c>
      <c r="I132" s="270" t="s">
        <v>1054</v>
      </c>
      <c r="J132" s="270">
        <v>20</v>
      </c>
      <c r="K132" s="292"/>
    </row>
    <row r="133" spans="2:11" s="1" customFormat="1" ht="15" customHeight="1">
      <c r="B133" s="289"/>
      <c r="C133" s="246" t="s">
        <v>1057</v>
      </c>
      <c r="D133" s="246"/>
      <c r="E133" s="246"/>
      <c r="F133" s="267" t="s">
        <v>1058</v>
      </c>
      <c r="G133" s="246"/>
      <c r="H133" s="246" t="s">
        <v>1092</v>
      </c>
      <c r="I133" s="246" t="s">
        <v>1054</v>
      </c>
      <c r="J133" s="246">
        <v>50</v>
      </c>
      <c r="K133" s="292"/>
    </row>
    <row r="134" spans="2:11" s="1" customFormat="1" ht="15" customHeight="1">
      <c r="B134" s="289"/>
      <c r="C134" s="246" t="s">
        <v>1071</v>
      </c>
      <c r="D134" s="246"/>
      <c r="E134" s="246"/>
      <c r="F134" s="267" t="s">
        <v>1058</v>
      </c>
      <c r="G134" s="246"/>
      <c r="H134" s="246" t="s">
        <v>1092</v>
      </c>
      <c r="I134" s="246" t="s">
        <v>1054</v>
      </c>
      <c r="J134" s="246">
        <v>50</v>
      </c>
      <c r="K134" s="292"/>
    </row>
    <row r="135" spans="2:11" s="1" customFormat="1" ht="15" customHeight="1">
      <c r="B135" s="289"/>
      <c r="C135" s="246" t="s">
        <v>1077</v>
      </c>
      <c r="D135" s="246"/>
      <c r="E135" s="246"/>
      <c r="F135" s="267" t="s">
        <v>1058</v>
      </c>
      <c r="G135" s="246"/>
      <c r="H135" s="246" t="s">
        <v>1092</v>
      </c>
      <c r="I135" s="246" t="s">
        <v>1054</v>
      </c>
      <c r="J135" s="246">
        <v>50</v>
      </c>
      <c r="K135" s="292"/>
    </row>
    <row r="136" spans="2:11" s="1" customFormat="1" ht="15" customHeight="1">
      <c r="B136" s="289"/>
      <c r="C136" s="246" t="s">
        <v>1079</v>
      </c>
      <c r="D136" s="246"/>
      <c r="E136" s="246"/>
      <c r="F136" s="267" t="s">
        <v>1058</v>
      </c>
      <c r="G136" s="246"/>
      <c r="H136" s="246" t="s">
        <v>1092</v>
      </c>
      <c r="I136" s="246" t="s">
        <v>1054</v>
      </c>
      <c r="J136" s="246">
        <v>50</v>
      </c>
      <c r="K136" s="292"/>
    </row>
    <row r="137" spans="2:11" s="1" customFormat="1" ht="15" customHeight="1">
      <c r="B137" s="289"/>
      <c r="C137" s="246" t="s">
        <v>1080</v>
      </c>
      <c r="D137" s="246"/>
      <c r="E137" s="246"/>
      <c r="F137" s="267" t="s">
        <v>1058</v>
      </c>
      <c r="G137" s="246"/>
      <c r="H137" s="246" t="s">
        <v>1105</v>
      </c>
      <c r="I137" s="246" t="s">
        <v>1054</v>
      </c>
      <c r="J137" s="246">
        <v>255</v>
      </c>
      <c r="K137" s="292"/>
    </row>
    <row r="138" spans="2:11" s="1" customFormat="1" ht="15" customHeight="1">
      <c r="B138" s="289"/>
      <c r="C138" s="246" t="s">
        <v>1082</v>
      </c>
      <c r="D138" s="246"/>
      <c r="E138" s="246"/>
      <c r="F138" s="267" t="s">
        <v>1052</v>
      </c>
      <c r="G138" s="246"/>
      <c r="H138" s="246" t="s">
        <v>1106</v>
      </c>
      <c r="I138" s="246" t="s">
        <v>1084</v>
      </c>
      <c r="J138" s="246"/>
      <c r="K138" s="292"/>
    </row>
    <row r="139" spans="2:11" s="1" customFormat="1" ht="15" customHeight="1">
      <c r="B139" s="289"/>
      <c r="C139" s="246" t="s">
        <v>1085</v>
      </c>
      <c r="D139" s="246"/>
      <c r="E139" s="246"/>
      <c r="F139" s="267" t="s">
        <v>1052</v>
      </c>
      <c r="G139" s="246"/>
      <c r="H139" s="246" t="s">
        <v>1107</v>
      </c>
      <c r="I139" s="246" t="s">
        <v>1087</v>
      </c>
      <c r="J139" s="246"/>
      <c r="K139" s="292"/>
    </row>
    <row r="140" spans="2:11" s="1" customFormat="1" ht="15" customHeight="1">
      <c r="B140" s="289"/>
      <c r="C140" s="246" t="s">
        <v>1088</v>
      </c>
      <c r="D140" s="246"/>
      <c r="E140" s="246"/>
      <c r="F140" s="267" t="s">
        <v>1052</v>
      </c>
      <c r="G140" s="246"/>
      <c r="H140" s="246" t="s">
        <v>1088</v>
      </c>
      <c r="I140" s="246" t="s">
        <v>1087</v>
      </c>
      <c r="J140" s="246"/>
      <c r="K140" s="292"/>
    </row>
    <row r="141" spans="2:11" s="1" customFormat="1" ht="15" customHeight="1">
      <c r="B141" s="289"/>
      <c r="C141" s="246" t="s">
        <v>41</v>
      </c>
      <c r="D141" s="246"/>
      <c r="E141" s="246"/>
      <c r="F141" s="267" t="s">
        <v>1052</v>
      </c>
      <c r="G141" s="246"/>
      <c r="H141" s="246" t="s">
        <v>1108</v>
      </c>
      <c r="I141" s="246" t="s">
        <v>1087</v>
      </c>
      <c r="J141" s="246"/>
      <c r="K141" s="292"/>
    </row>
    <row r="142" spans="2:11" s="1" customFormat="1" ht="15" customHeight="1">
      <c r="B142" s="289"/>
      <c r="C142" s="246" t="s">
        <v>1109</v>
      </c>
      <c r="D142" s="246"/>
      <c r="E142" s="246"/>
      <c r="F142" s="267" t="s">
        <v>1052</v>
      </c>
      <c r="G142" s="246"/>
      <c r="H142" s="246" t="s">
        <v>1110</v>
      </c>
      <c r="I142" s="246" t="s">
        <v>1087</v>
      </c>
      <c r="J142" s="246"/>
      <c r="K142" s="292"/>
    </row>
    <row r="143" spans="2:11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pans="2:11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pans="2:11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pans="2:11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pans="2:11" s="1" customFormat="1" ht="45" customHeight="1">
      <c r="B147" s="257"/>
      <c r="C147" s="375" t="s">
        <v>1111</v>
      </c>
      <c r="D147" s="375"/>
      <c r="E147" s="375"/>
      <c r="F147" s="375"/>
      <c r="G147" s="375"/>
      <c r="H147" s="375"/>
      <c r="I147" s="375"/>
      <c r="J147" s="375"/>
      <c r="K147" s="258"/>
    </row>
    <row r="148" spans="2:11" s="1" customFormat="1" ht="17.25" customHeight="1">
      <c r="B148" s="257"/>
      <c r="C148" s="259" t="s">
        <v>1046</v>
      </c>
      <c r="D148" s="259"/>
      <c r="E148" s="259"/>
      <c r="F148" s="259" t="s">
        <v>1047</v>
      </c>
      <c r="G148" s="260"/>
      <c r="H148" s="259" t="s">
        <v>57</v>
      </c>
      <c r="I148" s="259" t="s">
        <v>60</v>
      </c>
      <c r="J148" s="259" t="s">
        <v>1048</v>
      </c>
      <c r="K148" s="258"/>
    </row>
    <row r="149" spans="2:11" s="1" customFormat="1" ht="17.25" customHeight="1">
      <c r="B149" s="257"/>
      <c r="C149" s="261" t="s">
        <v>1049</v>
      </c>
      <c r="D149" s="261"/>
      <c r="E149" s="261"/>
      <c r="F149" s="262" t="s">
        <v>1050</v>
      </c>
      <c r="G149" s="263"/>
      <c r="H149" s="261"/>
      <c r="I149" s="261"/>
      <c r="J149" s="261" t="s">
        <v>1051</v>
      </c>
      <c r="K149" s="258"/>
    </row>
    <row r="150" spans="2:11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pans="2:11" s="1" customFormat="1" ht="15" customHeight="1">
      <c r="B151" s="269"/>
      <c r="C151" s="296" t="s">
        <v>1055</v>
      </c>
      <c r="D151" s="246"/>
      <c r="E151" s="246"/>
      <c r="F151" s="297" t="s">
        <v>1052</v>
      </c>
      <c r="G151" s="246"/>
      <c r="H151" s="296" t="s">
        <v>1092</v>
      </c>
      <c r="I151" s="296" t="s">
        <v>1054</v>
      </c>
      <c r="J151" s="296">
        <v>120</v>
      </c>
      <c r="K151" s="292"/>
    </row>
    <row r="152" spans="2:11" s="1" customFormat="1" ht="15" customHeight="1">
      <c r="B152" s="269"/>
      <c r="C152" s="296" t="s">
        <v>1101</v>
      </c>
      <c r="D152" s="246"/>
      <c r="E152" s="246"/>
      <c r="F152" s="297" t="s">
        <v>1052</v>
      </c>
      <c r="G152" s="246"/>
      <c r="H152" s="296" t="s">
        <v>1112</v>
      </c>
      <c r="I152" s="296" t="s">
        <v>1054</v>
      </c>
      <c r="J152" s="296" t="s">
        <v>1103</v>
      </c>
      <c r="K152" s="292"/>
    </row>
    <row r="153" spans="2:11" s="1" customFormat="1" ht="15" customHeight="1">
      <c r="B153" s="269"/>
      <c r="C153" s="296" t="s">
        <v>1000</v>
      </c>
      <c r="D153" s="246"/>
      <c r="E153" s="246"/>
      <c r="F153" s="297" t="s">
        <v>1052</v>
      </c>
      <c r="G153" s="246"/>
      <c r="H153" s="296" t="s">
        <v>1113</v>
      </c>
      <c r="I153" s="296" t="s">
        <v>1054</v>
      </c>
      <c r="J153" s="296" t="s">
        <v>1103</v>
      </c>
      <c r="K153" s="292"/>
    </row>
    <row r="154" spans="2:11" s="1" customFormat="1" ht="15" customHeight="1">
      <c r="B154" s="269"/>
      <c r="C154" s="296" t="s">
        <v>1057</v>
      </c>
      <c r="D154" s="246"/>
      <c r="E154" s="246"/>
      <c r="F154" s="297" t="s">
        <v>1058</v>
      </c>
      <c r="G154" s="246"/>
      <c r="H154" s="296" t="s">
        <v>1092</v>
      </c>
      <c r="I154" s="296" t="s">
        <v>1054</v>
      </c>
      <c r="J154" s="296">
        <v>50</v>
      </c>
      <c r="K154" s="292"/>
    </row>
    <row r="155" spans="2:11" s="1" customFormat="1" ht="15" customHeight="1">
      <c r="B155" s="269"/>
      <c r="C155" s="296" t="s">
        <v>1060</v>
      </c>
      <c r="D155" s="246"/>
      <c r="E155" s="246"/>
      <c r="F155" s="297" t="s">
        <v>1052</v>
      </c>
      <c r="G155" s="246"/>
      <c r="H155" s="296" t="s">
        <v>1092</v>
      </c>
      <c r="I155" s="296" t="s">
        <v>1062</v>
      </c>
      <c r="J155" s="296"/>
      <c r="K155" s="292"/>
    </row>
    <row r="156" spans="2:11" s="1" customFormat="1" ht="15" customHeight="1">
      <c r="B156" s="269"/>
      <c r="C156" s="296" t="s">
        <v>1071</v>
      </c>
      <c r="D156" s="246"/>
      <c r="E156" s="246"/>
      <c r="F156" s="297" t="s">
        <v>1058</v>
      </c>
      <c r="G156" s="246"/>
      <c r="H156" s="296" t="s">
        <v>1092</v>
      </c>
      <c r="I156" s="296" t="s">
        <v>1054</v>
      </c>
      <c r="J156" s="296">
        <v>50</v>
      </c>
      <c r="K156" s="292"/>
    </row>
    <row r="157" spans="2:11" s="1" customFormat="1" ht="15" customHeight="1">
      <c r="B157" s="269"/>
      <c r="C157" s="296" t="s">
        <v>1079</v>
      </c>
      <c r="D157" s="246"/>
      <c r="E157" s="246"/>
      <c r="F157" s="297" t="s">
        <v>1058</v>
      </c>
      <c r="G157" s="246"/>
      <c r="H157" s="296" t="s">
        <v>1092</v>
      </c>
      <c r="I157" s="296" t="s">
        <v>1054</v>
      </c>
      <c r="J157" s="296">
        <v>50</v>
      </c>
      <c r="K157" s="292"/>
    </row>
    <row r="158" spans="2:11" s="1" customFormat="1" ht="15" customHeight="1">
      <c r="B158" s="269"/>
      <c r="C158" s="296" t="s">
        <v>1077</v>
      </c>
      <c r="D158" s="246"/>
      <c r="E158" s="246"/>
      <c r="F158" s="297" t="s">
        <v>1058</v>
      </c>
      <c r="G158" s="246"/>
      <c r="H158" s="296" t="s">
        <v>1092</v>
      </c>
      <c r="I158" s="296" t="s">
        <v>1054</v>
      </c>
      <c r="J158" s="296">
        <v>50</v>
      </c>
      <c r="K158" s="292"/>
    </row>
    <row r="159" spans="2:11" s="1" customFormat="1" ht="15" customHeight="1">
      <c r="B159" s="269"/>
      <c r="C159" s="296" t="s">
        <v>99</v>
      </c>
      <c r="D159" s="246"/>
      <c r="E159" s="246"/>
      <c r="F159" s="297" t="s">
        <v>1052</v>
      </c>
      <c r="G159" s="246"/>
      <c r="H159" s="296" t="s">
        <v>1114</v>
      </c>
      <c r="I159" s="296" t="s">
        <v>1054</v>
      </c>
      <c r="J159" s="296" t="s">
        <v>1115</v>
      </c>
      <c r="K159" s="292"/>
    </row>
    <row r="160" spans="2:11" s="1" customFormat="1" ht="15" customHeight="1">
      <c r="B160" s="269"/>
      <c r="C160" s="296" t="s">
        <v>1116</v>
      </c>
      <c r="D160" s="246"/>
      <c r="E160" s="246"/>
      <c r="F160" s="297" t="s">
        <v>1052</v>
      </c>
      <c r="G160" s="246"/>
      <c r="H160" s="296" t="s">
        <v>1117</v>
      </c>
      <c r="I160" s="296" t="s">
        <v>1087</v>
      </c>
      <c r="J160" s="296"/>
      <c r="K160" s="292"/>
    </row>
    <row r="161" spans="2:1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pans="2:11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pans="2:11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pans="2:11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pans="2:11" s="1" customFormat="1" ht="45" customHeight="1">
      <c r="B165" s="238"/>
      <c r="C165" s="373" t="s">
        <v>1118</v>
      </c>
      <c r="D165" s="373"/>
      <c r="E165" s="373"/>
      <c r="F165" s="373"/>
      <c r="G165" s="373"/>
      <c r="H165" s="373"/>
      <c r="I165" s="373"/>
      <c r="J165" s="373"/>
      <c r="K165" s="239"/>
    </row>
    <row r="166" spans="2:11" s="1" customFormat="1" ht="17.25" customHeight="1">
      <c r="B166" s="238"/>
      <c r="C166" s="259" t="s">
        <v>1046</v>
      </c>
      <c r="D166" s="259"/>
      <c r="E166" s="259"/>
      <c r="F166" s="259" t="s">
        <v>1047</v>
      </c>
      <c r="G166" s="301"/>
      <c r="H166" s="302" t="s">
        <v>57</v>
      </c>
      <c r="I166" s="302" t="s">
        <v>60</v>
      </c>
      <c r="J166" s="259" t="s">
        <v>1048</v>
      </c>
      <c r="K166" s="239"/>
    </row>
    <row r="167" spans="2:11" s="1" customFormat="1" ht="17.25" customHeight="1">
      <c r="B167" s="240"/>
      <c r="C167" s="261" t="s">
        <v>1049</v>
      </c>
      <c r="D167" s="261"/>
      <c r="E167" s="261"/>
      <c r="F167" s="262" t="s">
        <v>1050</v>
      </c>
      <c r="G167" s="303"/>
      <c r="H167" s="304"/>
      <c r="I167" s="304"/>
      <c r="J167" s="261" t="s">
        <v>1051</v>
      </c>
      <c r="K167" s="241"/>
    </row>
    <row r="168" spans="2:11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pans="2:11" s="1" customFormat="1" ht="15" customHeight="1">
      <c r="B169" s="269"/>
      <c r="C169" s="246" t="s">
        <v>1055</v>
      </c>
      <c r="D169" s="246"/>
      <c r="E169" s="246"/>
      <c r="F169" s="267" t="s">
        <v>1052</v>
      </c>
      <c r="G169" s="246"/>
      <c r="H169" s="246" t="s">
        <v>1092</v>
      </c>
      <c r="I169" s="246" t="s">
        <v>1054</v>
      </c>
      <c r="J169" s="246">
        <v>120</v>
      </c>
      <c r="K169" s="292"/>
    </row>
    <row r="170" spans="2:11" s="1" customFormat="1" ht="15" customHeight="1">
      <c r="B170" s="269"/>
      <c r="C170" s="246" t="s">
        <v>1101</v>
      </c>
      <c r="D170" s="246"/>
      <c r="E170" s="246"/>
      <c r="F170" s="267" t="s">
        <v>1052</v>
      </c>
      <c r="G170" s="246"/>
      <c r="H170" s="246" t="s">
        <v>1102</v>
      </c>
      <c r="I170" s="246" t="s">
        <v>1054</v>
      </c>
      <c r="J170" s="246" t="s">
        <v>1103</v>
      </c>
      <c r="K170" s="292"/>
    </row>
    <row r="171" spans="2:11" s="1" customFormat="1" ht="15" customHeight="1">
      <c r="B171" s="269"/>
      <c r="C171" s="246" t="s">
        <v>1000</v>
      </c>
      <c r="D171" s="246"/>
      <c r="E171" s="246"/>
      <c r="F171" s="267" t="s">
        <v>1052</v>
      </c>
      <c r="G171" s="246"/>
      <c r="H171" s="246" t="s">
        <v>1119</v>
      </c>
      <c r="I171" s="246" t="s">
        <v>1054</v>
      </c>
      <c r="J171" s="246" t="s">
        <v>1103</v>
      </c>
      <c r="K171" s="292"/>
    </row>
    <row r="172" spans="2:11" s="1" customFormat="1" ht="15" customHeight="1">
      <c r="B172" s="269"/>
      <c r="C172" s="246" t="s">
        <v>1057</v>
      </c>
      <c r="D172" s="246"/>
      <c r="E172" s="246"/>
      <c r="F172" s="267" t="s">
        <v>1058</v>
      </c>
      <c r="G172" s="246"/>
      <c r="H172" s="246" t="s">
        <v>1119</v>
      </c>
      <c r="I172" s="246" t="s">
        <v>1054</v>
      </c>
      <c r="J172" s="246">
        <v>50</v>
      </c>
      <c r="K172" s="292"/>
    </row>
    <row r="173" spans="2:11" s="1" customFormat="1" ht="15" customHeight="1">
      <c r="B173" s="269"/>
      <c r="C173" s="246" t="s">
        <v>1060</v>
      </c>
      <c r="D173" s="246"/>
      <c r="E173" s="246"/>
      <c r="F173" s="267" t="s">
        <v>1052</v>
      </c>
      <c r="G173" s="246"/>
      <c r="H173" s="246" t="s">
        <v>1119</v>
      </c>
      <c r="I173" s="246" t="s">
        <v>1062</v>
      </c>
      <c r="J173" s="246"/>
      <c r="K173" s="292"/>
    </row>
    <row r="174" spans="2:11" s="1" customFormat="1" ht="15" customHeight="1">
      <c r="B174" s="269"/>
      <c r="C174" s="246" t="s">
        <v>1071</v>
      </c>
      <c r="D174" s="246"/>
      <c r="E174" s="246"/>
      <c r="F174" s="267" t="s">
        <v>1058</v>
      </c>
      <c r="G174" s="246"/>
      <c r="H174" s="246" t="s">
        <v>1119</v>
      </c>
      <c r="I174" s="246" t="s">
        <v>1054</v>
      </c>
      <c r="J174" s="246">
        <v>50</v>
      </c>
      <c r="K174" s="292"/>
    </row>
    <row r="175" spans="2:11" s="1" customFormat="1" ht="15" customHeight="1">
      <c r="B175" s="269"/>
      <c r="C175" s="246" t="s">
        <v>1079</v>
      </c>
      <c r="D175" s="246"/>
      <c r="E175" s="246"/>
      <c r="F175" s="267" t="s">
        <v>1058</v>
      </c>
      <c r="G175" s="246"/>
      <c r="H175" s="246" t="s">
        <v>1119</v>
      </c>
      <c r="I175" s="246" t="s">
        <v>1054</v>
      </c>
      <c r="J175" s="246">
        <v>50</v>
      </c>
      <c r="K175" s="292"/>
    </row>
    <row r="176" spans="2:11" s="1" customFormat="1" ht="15" customHeight="1">
      <c r="B176" s="269"/>
      <c r="C176" s="246" t="s">
        <v>1077</v>
      </c>
      <c r="D176" s="246"/>
      <c r="E176" s="246"/>
      <c r="F176" s="267" t="s">
        <v>1058</v>
      </c>
      <c r="G176" s="246"/>
      <c r="H176" s="246" t="s">
        <v>1119</v>
      </c>
      <c r="I176" s="246" t="s">
        <v>1054</v>
      </c>
      <c r="J176" s="246">
        <v>50</v>
      </c>
      <c r="K176" s="292"/>
    </row>
    <row r="177" spans="2:11" s="1" customFormat="1" ht="15" customHeight="1">
      <c r="B177" s="269"/>
      <c r="C177" s="246" t="s">
        <v>113</v>
      </c>
      <c r="D177" s="246"/>
      <c r="E177" s="246"/>
      <c r="F177" s="267" t="s">
        <v>1052</v>
      </c>
      <c r="G177" s="246"/>
      <c r="H177" s="246" t="s">
        <v>1120</v>
      </c>
      <c r="I177" s="246" t="s">
        <v>1121</v>
      </c>
      <c r="J177" s="246"/>
      <c r="K177" s="292"/>
    </row>
    <row r="178" spans="2:11" s="1" customFormat="1" ht="15" customHeight="1">
      <c r="B178" s="269"/>
      <c r="C178" s="246" t="s">
        <v>60</v>
      </c>
      <c r="D178" s="246"/>
      <c r="E178" s="246"/>
      <c r="F178" s="267" t="s">
        <v>1052</v>
      </c>
      <c r="G178" s="246"/>
      <c r="H178" s="246" t="s">
        <v>1122</v>
      </c>
      <c r="I178" s="246" t="s">
        <v>1123</v>
      </c>
      <c r="J178" s="246">
        <v>1</v>
      </c>
      <c r="K178" s="292"/>
    </row>
    <row r="179" spans="2:11" s="1" customFormat="1" ht="15" customHeight="1">
      <c r="B179" s="269"/>
      <c r="C179" s="246" t="s">
        <v>56</v>
      </c>
      <c r="D179" s="246"/>
      <c r="E179" s="246"/>
      <c r="F179" s="267" t="s">
        <v>1052</v>
      </c>
      <c r="G179" s="246"/>
      <c r="H179" s="246" t="s">
        <v>1124</v>
      </c>
      <c r="I179" s="246" t="s">
        <v>1054</v>
      </c>
      <c r="J179" s="246">
        <v>20</v>
      </c>
      <c r="K179" s="292"/>
    </row>
    <row r="180" spans="2:11" s="1" customFormat="1" ht="15" customHeight="1">
      <c r="B180" s="269"/>
      <c r="C180" s="246" t="s">
        <v>57</v>
      </c>
      <c r="D180" s="246"/>
      <c r="E180" s="246"/>
      <c r="F180" s="267" t="s">
        <v>1052</v>
      </c>
      <c r="G180" s="246"/>
      <c r="H180" s="246" t="s">
        <v>1125</v>
      </c>
      <c r="I180" s="246" t="s">
        <v>1054</v>
      </c>
      <c r="J180" s="246">
        <v>255</v>
      </c>
      <c r="K180" s="292"/>
    </row>
    <row r="181" spans="2:11" s="1" customFormat="1" ht="15" customHeight="1">
      <c r="B181" s="269"/>
      <c r="C181" s="246" t="s">
        <v>114</v>
      </c>
      <c r="D181" s="246"/>
      <c r="E181" s="246"/>
      <c r="F181" s="267" t="s">
        <v>1052</v>
      </c>
      <c r="G181" s="246"/>
      <c r="H181" s="246" t="s">
        <v>1016</v>
      </c>
      <c r="I181" s="246" t="s">
        <v>1054</v>
      </c>
      <c r="J181" s="246">
        <v>10</v>
      </c>
      <c r="K181" s="292"/>
    </row>
    <row r="182" spans="2:11" s="1" customFormat="1" ht="15" customHeight="1">
      <c r="B182" s="269"/>
      <c r="C182" s="246" t="s">
        <v>115</v>
      </c>
      <c r="D182" s="246"/>
      <c r="E182" s="246"/>
      <c r="F182" s="267" t="s">
        <v>1052</v>
      </c>
      <c r="G182" s="246"/>
      <c r="H182" s="246" t="s">
        <v>1126</v>
      </c>
      <c r="I182" s="246" t="s">
        <v>1087</v>
      </c>
      <c r="J182" s="246"/>
      <c r="K182" s="292"/>
    </row>
    <row r="183" spans="2:11" s="1" customFormat="1" ht="15" customHeight="1">
      <c r="B183" s="269"/>
      <c r="C183" s="246" t="s">
        <v>1127</v>
      </c>
      <c r="D183" s="246"/>
      <c r="E183" s="246"/>
      <c r="F183" s="267" t="s">
        <v>1052</v>
      </c>
      <c r="G183" s="246"/>
      <c r="H183" s="246" t="s">
        <v>1128</v>
      </c>
      <c r="I183" s="246" t="s">
        <v>1087</v>
      </c>
      <c r="J183" s="246"/>
      <c r="K183" s="292"/>
    </row>
    <row r="184" spans="2:11" s="1" customFormat="1" ht="15" customHeight="1">
      <c r="B184" s="269"/>
      <c r="C184" s="246" t="s">
        <v>1116</v>
      </c>
      <c r="D184" s="246"/>
      <c r="E184" s="246"/>
      <c r="F184" s="267" t="s">
        <v>1052</v>
      </c>
      <c r="G184" s="246"/>
      <c r="H184" s="246" t="s">
        <v>1129</v>
      </c>
      <c r="I184" s="246" t="s">
        <v>1087</v>
      </c>
      <c r="J184" s="246"/>
      <c r="K184" s="292"/>
    </row>
    <row r="185" spans="2:11" s="1" customFormat="1" ht="15" customHeight="1">
      <c r="B185" s="269"/>
      <c r="C185" s="246" t="s">
        <v>117</v>
      </c>
      <c r="D185" s="246"/>
      <c r="E185" s="246"/>
      <c r="F185" s="267" t="s">
        <v>1058</v>
      </c>
      <c r="G185" s="246"/>
      <c r="H185" s="246" t="s">
        <v>1130</v>
      </c>
      <c r="I185" s="246" t="s">
        <v>1054</v>
      </c>
      <c r="J185" s="246">
        <v>50</v>
      </c>
      <c r="K185" s="292"/>
    </row>
    <row r="186" spans="2:11" s="1" customFormat="1" ht="15" customHeight="1">
      <c r="B186" s="269"/>
      <c r="C186" s="246" t="s">
        <v>1131</v>
      </c>
      <c r="D186" s="246"/>
      <c r="E186" s="246"/>
      <c r="F186" s="267" t="s">
        <v>1058</v>
      </c>
      <c r="G186" s="246"/>
      <c r="H186" s="246" t="s">
        <v>1132</v>
      </c>
      <c r="I186" s="246" t="s">
        <v>1133</v>
      </c>
      <c r="J186" s="246"/>
      <c r="K186" s="292"/>
    </row>
    <row r="187" spans="2:11" s="1" customFormat="1" ht="15" customHeight="1">
      <c r="B187" s="269"/>
      <c r="C187" s="246" t="s">
        <v>1134</v>
      </c>
      <c r="D187" s="246"/>
      <c r="E187" s="246"/>
      <c r="F187" s="267" t="s">
        <v>1058</v>
      </c>
      <c r="G187" s="246"/>
      <c r="H187" s="246" t="s">
        <v>1135</v>
      </c>
      <c r="I187" s="246" t="s">
        <v>1133</v>
      </c>
      <c r="J187" s="246"/>
      <c r="K187" s="292"/>
    </row>
    <row r="188" spans="2:11" s="1" customFormat="1" ht="15" customHeight="1">
      <c r="B188" s="269"/>
      <c r="C188" s="246" t="s">
        <v>1136</v>
      </c>
      <c r="D188" s="246"/>
      <c r="E188" s="246"/>
      <c r="F188" s="267" t="s">
        <v>1058</v>
      </c>
      <c r="G188" s="246"/>
      <c r="H188" s="246" t="s">
        <v>1137</v>
      </c>
      <c r="I188" s="246" t="s">
        <v>1133</v>
      </c>
      <c r="J188" s="246"/>
      <c r="K188" s="292"/>
    </row>
    <row r="189" spans="2:11" s="1" customFormat="1" ht="15" customHeight="1">
      <c r="B189" s="269"/>
      <c r="C189" s="305" t="s">
        <v>1138</v>
      </c>
      <c r="D189" s="246"/>
      <c r="E189" s="246"/>
      <c r="F189" s="267" t="s">
        <v>1058</v>
      </c>
      <c r="G189" s="246"/>
      <c r="H189" s="246" t="s">
        <v>1139</v>
      </c>
      <c r="I189" s="246" t="s">
        <v>1140</v>
      </c>
      <c r="J189" s="306" t="s">
        <v>1141</v>
      </c>
      <c r="K189" s="292"/>
    </row>
    <row r="190" spans="2:11" s="16" customFormat="1" ht="15" customHeight="1">
      <c r="B190" s="307"/>
      <c r="C190" s="308" t="s">
        <v>1142</v>
      </c>
      <c r="D190" s="309"/>
      <c r="E190" s="309"/>
      <c r="F190" s="310" t="s">
        <v>1058</v>
      </c>
      <c r="G190" s="309"/>
      <c r="H190" s="309" t="s">
        <v>1143</v>
      </c>
      <c r="I190" s="309" t="s">
        <v>1140</v>
      </c>
      <c r="J190" s="311" t="s">
        <v>1141</v>
      </c>
      <c r="K190" s="312"/>
    </row>
    <row r="191" spans="2:11" s="1" customFormat="1" ht="15" customHeight="1">
      <c r="B191" s="269"/>
      <c r="C191" s="305" t="s">
        <v>45</v>
      </c>
      <c r="D191" s="246"/>
      <c r="E191" s="246"/>
      <c r="F191" s="267" t="s">
        <v>1052</v>
      </c>
      <c r="G191" s="246"/>
      <c r="H191" s="243" t="s">
        <v>1144</v>
      </c>
      <c r="I191" s="246" t="s">
        <v>1145</v>
      </c>
      <c r="J191" s="246"/>
      <c r="K191" s="292"/>
    </row>
    <row r="192" spans="2:11" s="1" customFormat="1" ht="15" customHeight="1">
      <c r="B192" s="269"/>
      <c r="C192" s="305" t="s">
        <v>1146</v>
      </c>
      <c r="D192" s="246"/>
      <c r="E192" s="246"/>
      <c r="F192" s="267" t="s">
        <v>1052</v>
      </c>
      <c r="G192" s="246"/>
      <c r="H192" s="246" t="s">
        <v>1147</v>
      </c>
      <c r="I192" s="246" t="s">
        <v>1087</v>
      </c>
      <c r="J192" s="246"/>
      <c r="K192" s="292"/>
    </row>
    <row r="193" spans="2:11" s="1" customFormat="1" ht="15" customHeight="1">
      <c r="B193" s="269"/>
      <c r="C193" s="305" t="s">
        <v>1148</v>
      </c>
      <c r="D193" s="246"/>
      <c r="E193" s="246"/>
      <c r="F193" s="267" t="s">
        <v>1052</v>
      </c>
      <c r="G193" s="246"/>
      <c r="H193" s="246" t="s">
        <v>1149</v>
      </c>
      <c r="I193" s="246" t="s">
        <v>1087</v>
      </c>
      <c r="J193" s="246"/>
      <c r="K193" s="292"/>
    </row>
    <row r="194" spans="2:11" s="1" customFormat="1" ht="15" customHeight="1">
      <c r="B194" s="269"/>
      <c r="C194" s="305" t="s">
        <v>1150</v>
      </c>
      <c r="D194" s="246"/>
      <c r="E194" s="246"/>
      <c r="F194" s="267" t="s">
        <v>1058</v>
      </c>
      <c r="G194" s="246"/>
      <c r="H194" s="246" t="s">
        <v>1151</v>
      </c>
      <c r="I194" s="246" t="s">
        <v>1087</v>
      </c>
      <c r="J194" s="246"/>
      <c r="K194" s="292"/>
    </row>
    <row r="195" spans="2:11" s="1" customFormat="1" ht="15" customHeight="1">
      <c r="B195" s="298"/>
      <c r="C195" s="313"/>
      <c r="D195" s="278"/>
      <c r="E195" s="278"/>
      <c r="F195" s="278"/>
      <c r="G195" s="278"/>
      <c r="H195" s="278"/>
      <c r="I195" s="278"/>
      <c r="J195" s="278"/>
      <c r="K195" s="299"/>
    </row>
    <row r="196" spans="2:11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pans="2:11" s="1" customFormat="1" ht="18.75" customHeight="1">
      <c r="B197" s="280"/>
      <c r="C197" s="290"/>
      <c r="D197" s="290"/>
      <c r="E197" s="290"/>
      <c r="F197" s="300"/>
      <c r="G197" s="290"/>
      <c r="H197" s="290"/>
      <c r="I197" s="290"/>
      <c r="J197" s="290"/>
      <c r="K197" s="280"/>
    </row>
    <row r="198" spans="2:11" s="1" customFormat="1" ht="18.75" customHeight="1">
      <c r="B198" s="253"/>
      <c r="C198" s="253"/>
      <c r="D198" s="253"/>
      <c r="E198" s="253"/>
      <c r="F198" s="253"/>
      <c r="G198" s="253"/>
      <c r="H198" s="253"/>
      <c r="I198" s="253"/>
      <c r="J198" s="253"/>
      <c r="K198" s="253"/>
    </row>
    <row r="199" spans="2:11" s="1" customFormat="1" ht="13.5">
      <c r="B199" s="235"/>
      <c r="C199" s="236"/>
      <c r="D199" s="236"/>
      <c r="E199" s="236"/>
      <c r="F199" s="236"/>
      <c r="G199" s="236"/>
      <c r="H199" s="236"/>
      <c r="I199" s="236"/>
      <c r="J199" s="236"/>
      <c r="K199" s="237"/>
    </row>
    <row r="200" spans="2:11" s="1" customFormat="1" ht="21">
      <c r="B200" s="238"/>
      <c r="C200" s="373" t="s">
        <v>1152</v>
      </c>
      <c r="D200" s="373"/>
      <c r="E200" s="373"/>
      <c r="F200" s="373"/>
      <c r="G200" s="373"/>
      <c r="H200" s="373"/>
      <c r="I200" s="373"/>
      <c r="J200" s="373"/>
      <c r="K200" s="239"/>
    </row>
    <row r="201" spans="2:11" s="1" customFormat="1" ht="25.5" customHeight="1">
      <c r="B201" s="238"/>
      <c r="C201" s="314" t="s">
        <v>1153</v>
      </c>
      <c r="D201" s="314"/>
      <c r="E201" s="314"/>
      <c r="F201" s="314" t="s">
        <v>1154</v>
      </c>
      <c r="G201" s="315"/>
      <c r="H201" s="376" t="s">
        <v>1155</v>
      </c>
      <c r="I201" s="376"/>
      <c r="J201" s="376"/>
      <c r="K201" s="239"/>
    </row>
    <row r="202" spans="2:11" s="1" customFormat="1" ht="5.25" customHeight="1">
      <c r="B202" s="269"/>
      <c r="C202" s="264"/>
      <c r="D202" s="264"/>
      <c r="E202" s="264"/>
      <c r="F202" s="264"/>
      <c r="G202" s="290"/>
      <c r="H202" s="264"/>
      <c r="I202" s="264"/>
      <c r="J202" s="264"/>
      <c r="K202" s="292"/>
    </row>
    <row r="203" spans="2:11" s="1" customFormat="1" ht="15" customHeight="1">
      <c r="B203" s="269"/>
      <c r="C203" s="246" t="s">
        <v>1145</v>
      </c>
      <c r="D203" s="246"/>
      <c r="E203" s="246"/>
      <c r="F203" s="267" t="s">
        <v>46</v>
      </c>
      <c r="G203" s="246"/>
      <c r="H203" s="377" t="s">
        <v>1156</v>
      </c>
      <c r="I203" s="377"/>
      <c r="J203" s="377"/>
      <c r="K203" s="292"/>
    </row>
    <row r="204" spans="2:11" s="1" customFormat="1" ht="15" customHeight="1">
      <c r="B204" s="269"/>
      <c r="C204" s="246"/>
      <c r="D204" s="246"/>
      <c r="E204" s="246"/>
      <c r="F204" s="267" t="s">
        <v>47</v>
      </c>
      <c r="G204" s="246"/>
      <c r="H204" s="377" t="s">
        <v>1157</v>
      </c>
      <c r="I204" s="377"/>
      <c r="J204" s="377"/>
      <c r="K204" s="292"/>
    </row>
    <row r="205" spans="2:11" s="1" customFormat="1" ht="15" customHeight="1">
      <c r="B205" s="269"/>
      <c r="C205" s="246"/>
      <c r="D205" s="246"/>
      <c r="E205" s="246"/>
      <c r="F205" s="267" t="s">
        <v>50</v>
      </c>
      <c r="G205" s="246"/>
      <c r="H205" s="377" t="s">
        <v>1158</v>
      </c>
      <c r="I205" s="377"/>
      <c r="J205" s="377"/>
      <c r="K205" s="292"/>
    </row>
    <row r="206" spans="2:11" s="1" customFormat="1" ht="15" customHeight="1">
      <c r="B206" s="269"/>
      <c r="C206" s="246"/>
      <c r="D206" s="246"/>
      <c r="E206" s="246"/>
      <c r="F206" s="267" t="s">
        <v>48</v>
      </c>
      <c r="G206" s="246"/>
      <c r="H206" s="377" t="s">
        <v>1159</v>
      </c>
      <c r="I206" s="377"/>
      <c r="J206" s="377"/>
      <c r="K206" s="292"/>
    </row>
    <row r="207" spans="2:11" s="1" customFormat="1" ht="15" customHeight="1">
      <c r="B207" s="269"/>
      <c r="C207" s="246"/>
      <c r="D207" s="246"/>
      <c r="E207" s="246"/>
      <c r="F207" s="267" t="s">
        <v>49</v>
      </c>
      <c r="G207" s="246"/>
      <c r="H207" s="377" t="s">
        <v>1160</v>
      </c>
      <c r="I207" s="377"/>
      <c r="J207" s="377"/>
      <c r="K207" s="292"/>
    </row>
    <row r="208" spans="2:11" s="1" customFormat="1" ht="15" customHeight="1">
      <c r="B208" s="269"/>
      <c r="C208" s="246"/>
      <c r="D208" s="246"/>
      <c r="E208" s="246"/>
      <c r="F208" s="267"/>
      <c r="G208" s="246"/>
      <c r="H208" s="246"/>
      <c r="I208" s="246"/>
      <c r="J208" s="246"/>
      <c r="K208" s="292"/>
    </row>
    <row r="209" spans="2:11" s="1" customFormat="1" ht="15" customHeight="1">
      <c r="B209" s="269"/>
      <c r="C209" s="246" t="s">
        <v>1099</v>
      </c>
      <c r="D209" s="246"/>
      <c r="E209" s="246"/>
      <c r="F209" s="267" t="s">
        <v>82</v>
      </c>
      <c r="G209" s="246"/>
      <c r="H209" s="377" t="s">
        <v>1161</v>
      </c>
      <c r="I209" s="377"/>
      <c r="J209" s="377"/>
      <c r="K209" s="292"/>
    </row>
    <row r="210" spans="2:11" s="1" customFormat="1" ht="15" customHeight="1">
      <c r="B210" s="269"/>
      <c r="C210" s="246"/>
      <c r="D210" s="246"/>
      <c r="E210" s="246"/>
      <c r="F210" s="267" t="s">
        <v>996</v>
      </c>
      <c r="G210" s="246"/>
      <c r="H210" s="377" t="s">
        <v>997</v>
      </c>
      <c r="I210" s="377"/>
      <c r="J210" s="377"/>
      <c r="K210" s="292"/>
    </row>
    <row r="211" spans="2:11" s="1" customFormat="1" ht="15" customHeight="1">
      <c r="B211" s="269"/>
      <c r="C211" s="246"/>
      <c r="D211" s="246"/>
      <c r="E211" s="246"/>
      <c r="F211" s="267" t="s">
        <v>994</v>
      </c>
      <c r="G211" s="246"/>
      <c r="H211" s="377" t="s">
        <v>1162</v>
      </c>
      <c r="I211" s="377"/>
      <c r="J211" s="377"/>
      <c r="K211" s="292"/>
    </row>
    <row r="212" spans="2:11" s="1" customFormat="1" ht="15" customHeight="1">
      <c r="B212" s="316"/>
      <c r="C212" s="246"/>
      <c r="D212" s="246"/>
      <c r="E212" s="246"/>
      <c r="F212" s="267" t="s">
        <v>92</v>
      </c>
      <c r="G212" s="305"/>
      <c r="H212" s="378" t="s">
        <v>93</v>
      </c>
      <c r="I212" s="378"/>
      <c r="J212" s="378"/>
      <c r="K212" s="317"/>
    </row>
    <row r="213" spans="2:11" s="1" customFormat="1" ht="15" customHeight="1">
      <c r="B213" s="316"/>
      <c r="C213" s="246"/>
      <c r="D213" s="246"/>
      <c r="E213" s="246"/>
      <c r="F213" s="267" t="s">
        <v>998</v>
      </c>
      <c r="G213" s="305"/>
      <c r="H213" s="378" t="s">
        <v>1163</v>
      </c>
      <c r="I213" s="378"/>
      <c r="J213" s="378"/>
      <c r="K213" s="317"/>
    </row>
    <row r="214" spans="2:11" s="1" customFormat="1" ht="15" customHeight="1">
      <c r="B214" s="316"/>
      <c r="C214" s="246"/>
      <c r="D214" s="246"/>
      <c r="E214" s="246"/>
      <c r="F214" s="267"/>
      <c r="G214" s="305"/>
      <c r="H214" s="296"/>
      <c r="I214" s="296"/>
      <c r="J214" s="296"/>
      <c r="K214" s="317"/>
    </row>
    <row r="215" spans="2:11" s="1" customFormat="1" ht="15" customHeight="1">
      <c r="B215" s="316"/>
      <c r="C215" s="246" t="s">
        <v>1123</v>
      </c>
      <c r="D215" s="246"/>
      <c r="E215" s="246"/>
      <c r="F215" s="267">
        <v>1</v>
      </c>
      <c r="G215" s="305"/>
      <c r="H215" s="378" t="s">
        <v>1164</v>
      </c>
      <c r="I215" s="378"/>
      <c r="J215" s="378"/>
      <c r="K215" s="317"/>
    </row>
    <row r="216" spans="2:11" s="1" customFormat="1" ht="15" customHeight="1">
      <c r="B216" s="316"/>
      <c r="C216" s="246"/>
      <c r="D216" s="246"/>
      <c r="E216" s="246"/>
      <c r="F216" s="267">
        <v>2</v>
      </c>
      <c r="G216" s="305"/>
      <c r="H216" s="378" t="s">
        <v>1165</v>
      </c>
      <c r="I216" s="378"/>
      <c r="J216" s="378"/>
      <c r="K216" s="317"/>
    </row>
    <row r="217" spans="2:11" s="1" customFormat="1" ht="15" customHeight="1">
      <c r="B217" s="316"/>
      <c r="C217" s="246"/>
      <c r="D217" s="246"/>
      <c r="E217" s="246"/>
      <c r="F217" s="267">
        <v>3</v>
      </c>
      <c r="G217" s="305"/>
      <c r="H217" s="378" t="s">
        <v>1166</v>
      </c>
      <c r="I217" s="378"/>
      <c r="J217" s="378"/>
      <c r="K217" s="317"/>
    </row>
    <row r="218" spans="2:11" s="1" customFormat="1" ht="15" customHeight="1">
      <c r="B218" s="316"/>
      <c r="C218" s="246"/>
      <c r="D218" s="246"/>
      <c r="E218" s="246"/>
      <c r="F218" s="267">
        <v>4</v>
      </c>
      <c r="G218" s="305"/>
      <c r="H218" s="378" t="s">
        <v>1167</v>
      </c>
      <c r="I218" s="378"/>
      <c r="J218" s="378"/>
      <c r="K218" s="317"/>
    </row>
    <row r="219" spans="2:11" s="1" customFormat="1" ht="12.75" customHeight="1">
      <c r="B219" s="318"/>
      <c r="C219" s="319"/>
      <c r="D219" s="319"/>
      <c r="E219" s="319"/>
      <c r="F219" s="319"/>
      <c r="G219" s="319"/>
      <c r="H219" s="319"/>
      <c r="I219" s="319"/>
      <c r="J219" s="319"/>
      <c r="K219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F93F0F1DD4B3448826CC39B832EFEC" ma:contentTypeVersion="18" ma:contentTypeDescription="Vytvoří nový dokument" ma:contentTypeScope="" ma:versionID="a07d2a7651996f09f5a32acc4dabf637">
  <xsd:schema xmlns:xsd="http://www.w3.org/2001/XMLSchema" xmlns:xs="http://www.w3.org/2001/XMLSchema" xmlns:p="http://schemas.microsoft.com/office/2006/metadata/properties" xmlns:ns2="86856090-6b28-40d5-850f-6f023fb8dfed" xmlns:ns3="147aa99e-183b-4023-8396-59356c8a6d4d" targetNamespace="http://schemas.microsoft.com/office/2006/metadata/properties" ma:root="true" ma:fieldsID="9c297883f4633555ce9b4dba979bcb49" ns2:_="" ns3:_="">
    <xsd:import namespace="86856090-6b28-40d5-850f-6f023fb8dfed"/>
    <xsd:import namespace="147aa99e-183b-4023-8396-59356c8a6d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856090-6b28-40d5-850f-6f023fb8d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d5c542bf-287f-4499-912b-f0f8babe9c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aa99e-183b-4023-8396-59356c8a6d4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d2a7fbb-9f1d-4475-9e8f-d7307b636a27}" ma:internalName="TaxCatchAll" ma:showField="CatchAllData" ma:web="147aa99e-183b-4023-8396-59356c8a6d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7aa99e-183b-4023-8396-59356c8a6d4d" xsi:nil="true"/>
    <lcf76f155ced4ddcb4097134ff3c332f xmlns="86856090-6b28-40d5-850f-6f023fb8dfe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B1C84C-D3C7-4B75-AC68-91F5B3AF0F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856090-6b28-40d5-850f-6f023fb8dfed"/>
    <ds:schemaRef ds:uri="147aa99e-183b-4023-8396-59356c8a6d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A4BBEB-B3B7-4793-9A46-92C92EB4E177}">
  <ds:schemaRefs>
    <ds:schemaRef ds:uri="http://schemas.microsoft.com/office/2006/metadata/properties"/>
    <ds:schemaRef ds:uri="http://schemas.microsoft.com/office/infopath/2007/PartnerControls"/>
    <ds:schemaRef ds:uri="147aa99e-183b-4023-8396-59356c8a6d4d"/>
    <ds:schemaRef ds:uri="86856090-6b28-40d5-850f-6f023fb8dfed"/>
  </ds:schemaRefs>
</ds:datastoreItem>
</file>

<file path=customXml/itemProps3.xml><?xml version="1.0" encoding="utf-8"?>
<ds:datastoreItem xmlns:ds="http://schemas.openxmlformats.org/officeDocument/2006/customXml" ds:itemID="{4A6B74CE-E99B-4083-908A-9BB51E54F3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101 - Komunikace</vt:lpstr>
      <vt:lpstr>SO 301 - Výměna potrubí v...</vt:lpstr>
      <vt:lpstr>SO 401 - Veřejné osvětlení</vt:lpstr>
      <vt:lpstr>VON - Vedlejší a ostatní ...</vt:lpstr>
      <vt:lpstr>Pokyny pro vyplnění</vt:lpstr>
      <vt:lpstr>'Rekapitulace stavby'!Názvy_tisku</vt:lpstr>
      <vt:lpstr>'SO 101 - Komunikace'!Názvy_tisku</vt:lpstr>
      <vt:lpstr>'SO 301 - Výměna potrubí v...'!Názvy_tisku</vt:lpstr>
      <vt:lpstr>'SO 401 - Veřejné osvětlení'!Názvy_tisku</vt:lpstr>
      <vt:lpstr>'VON - Vedlejší a ostatní ...'!Názvy_tisku</vt:lpstr>
      <vt:lpstr>'Pokyny pro vyplnění'!Oblast_tisku</vt:lpstr>
      <vt:lpstr>'Rekapitulace stavby'!Oblast_tisku</vt:lpstr>
      <vt:lpstr>'SO 101 - Komunikace'!Oblast_tisku</vt:lpstr>
      <vt:lpstr>'SO 301 - Výměna potrubí v...'!Oblast_tisku</vt:lpstr>
      <vt:lpstr>'SO 401 - Veřejné osvětlení'!Oblast_tisku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Novák Josef</cp:lastModifiedBy>
  <dcterms:created xsi:type="dcterms:W3CDTF">2025-05-15T09:14:19Z</dcterms:created>
  <dcterms:modified xsi:type="dcterms:W3CDTF">2025-05-19T08:35:55Z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0x010100C3F93F0F1DD4B3448826CC39B832EFEC</vt:lpwstr>
  </property>
</Properties>
</file>